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H:\BANK HIPOTECZNY\MOODY'S ECB Raporty\31.12.2023\"/>
    </mc:Choice>
  </mc:AlternateContent>
  <xr:revisionPtr revIDLastSave="0" documentId="13_ncr:1_{C39330DB-876F-43AE-B01F-60BADCC1BB49}" xr6:coauthVersionLast="47" xr6:coauthVersionMax="47" xr10:uidLastSave="{00000000-0000-0000-0000-000000000000}"/>
  <bookViews>
    <workbookView xWindow="31140" yWindow="1260" windowWidth="21945" windowHeight="12840" tabRatio="500" firstSheet="1" activeTab="1" xr2:uid="{00000000-000D-0000-FFFF-FFFF00000000}"/>
  </bookViews>
  <sheets>
    <sheet name="Introduction" sheetId="1" r:id="rId1"/>
    <sheet name="A. HTT General" sheetId="4" r:id="rId2"/>
    <sheet name="B1. HTT Mortgage Assets" sheetId="5" r:id="rId3"/>
    <sheet name="C. HTT Harmonised Glossary" sheetId="8" r:id="rId4"/>
    <sheet name="E. Optional ECB-ECAIs data" sheetId="11" r:id="rId5"/>
    <sheet name="F1. Optional Sustainable M data" sheetId="12" r:id="rId6"/>
  </sheets>
  <definedNames>
    <definedName name="_xlnm.Print_Area" localSheetId="1">'A. HTT General'!$A$1:$G$331</definedName>
    <definedName name="_xlnm.Print_Area" localSheetId="2">'B1. HTT Mortgage Assets'!$A$1:$G$341</definedName>
    <definedName name="_xlnm.Print_Area" localSheetId="3">'C. HTT Harmonised Glossary'!$A$1:$C$37</definedName>
    <definedName name="_xlnm.Print_Area" localSheetId="0">Introduction!$B$2:$J$39</definedName>
    <definedName name="Z_8991EC95_33C8_4B42_A911_A1963F7C7C1B_.wvu.PrintArea" localSheetId="1">'A. HTT General'!$A$1:$G$331</definedName>
    <definedName name="Z_8991EC95_33C8_4B42_A911_A1963F7C7C1B_.wvu.PrintArea" localSheetId="2">'B1. HTT Mortgage Assets'!$A$1:$G$341</definedName>
    <definedName name="Z_8991EC95_33C8_4B42_A911_A1963F7C7C1B_.wvu.PrintArea" localSheetId="3">'C. HTT Harmonised Glossary'!$A$1:$C$37</definedName>
    <definedName name="Z_8991EC95_33C8_4B42_A911_A1963F7C7C1B_.wvu.PrintArea" localSheetId="0">Introduction!$B$2:$J$39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74" i="12" l="1"/>
  <c r="C274" i="12"/>
  <c r="D236" i="5"/>
  <c r="C236" i="5"/>
  <c r="J30" i="4" l="1"/>
  <c r="J29" i="4"/>
  <c r="J27" i="4"/>
  <c r="J28" i="4"/>
  <c r="J26" i="4"/>
  <c r="J18" i="4"/>
  <c r="J19" i="4"/>
  <c r="J20" i="4"/>
  <c r="J21" i="4"/>
  <c r="J17" i="4"/>
  <c r="J14" i="4"/>
  <c r="J15" i="4"/>
  <c r="J16" i="4"/>
  <c r="J13" i="4"/>
  <c r="C75" i="11" l="1"/>
  <c r="G190" i="5"/>
  <c r="F190" i="5"/>
  <c r="C187" i="5"/>
  <c r="C293" i="4"/>
  <c r="D616" i="12" l="1"/>
  <c r="C616" i="12"/>
  <c r="F615" i="12"/>
  <c r="F614" i="12"/>
  <c r="F613" i="12"/>
  <c r="F612" i="12"/>
  <c r="F611" i="12"/>
  <c r="F610" i="12"/>
  <c r="F609" i="12"/>
  <c r="G608" i="12"/>
  <c r="F608" i="12"/>
  <c r="F607" i="12"/>
  <c r="F606" i="12"/>
  <c r="F605" i="12"/>
  <c r="F604" i="12"/>
  <c r="F603" i="12"/>
  <c r="F602" i="12"/>
  <c r="F601" i="12"/>
  <c r="F600" i="12"/>
  <c r="F599" i="12"/>
  <c r="F598" i="12"/>
  <c r="D595" i="12"/>
  <c r="C595" i="12"/>
  <c r="F591" i="12" s="1"/>
  <c r="F595" i="12" s="1"/>
  <c r="D588" i="12"/>
  <c r="C588" i="12"/>
  <c r="G587" i="12"/>
  <c r="F587" i="12"/>
  <c r="G586" i="12"/>
  <c r="F586" i="12"/>
  <c r="G585" i="12"/>
  <c r="F585" i="12"/>
  <c r="G584" i="12"/>
  <c r="F584" i="12"/>
  <c r="G583" i="12"/>
  <c r="F583" i="12"/>
  <c r="G582" i="12"/>
  <c r="F582" i="12"/>
  <c r="G581" i="12"/>
  <c r="F581" i="12"/>
  <c r="G580" i="12"/>
  <c r="F580" i="12"/>
  <c r="G579" i="12"/>
  <c r="F579" i="12"/>
  <c r="G578" i="12"/>
  <c r="F578" i="12"/>
  <c r="D576" i="12"/>
  <c r="C576" i="12"/>
  <c r="G575" i="12"/>
  <c r="F575" i="12"/>
  <c r="G574" i="12"/>
  <c r="F574" i="12"/>
  <c r="G573" i="12"/>
  <c r="F573" i="12"/>
  <c r="G572" i="12"/>
  <c r="F572" i="12"/>
  <c r="G571" i="12"/>
  <c r="F571" i="12"/>
  <c r="G570" i="12"/>
  <c r="F570" i="12"/>
  <c r="G569" i="12"/>
  <c r="F569" i="12"/>
  <c r="G568" i="12"/>
  <c r="F568" i="12"/>
  <c r="G567" i="12"/>
  <c r="F567" i="12"/>
  <c r="G566" i="12"/>
  <c r="F566" i="12"/>
  <c r="G565" i="12"/>
  <c r="F565" i="12"/>
  <c r="G564" i="12"/>
  <c r="F564" i="12"/>
  <c r="G563" i="12"/>
  <c r="F563" i="12"/>
  <c r="G562" i="12"/>
  <c r="F562" i="12"/>
  <c r="G561" i="12"/>
  <c r="F561" i="12"/>
  <c r="G560" i="12"/>
  <c r="F560" i="12"/>
  <c r="G559" i="12"/>
  <c r="F559" i="12"/>
  <c r="G558" i="12"/>
  <c r="F558" i="12"/>
  <c r="D553" i="12"/>
  <c r="C553" i="12"/>
  <c r="F551" i="12" s="1"/>
  <c r="G552" i="12"/>
  <c r="F552" i="12"/>
  <c r="G551" i="12"/>
  <c r="G550" i="12"/>
  <c r="F550" i="12"/>
  <c r="G549" i="12"/>
  <c r="F549" i="12"/>
  <c r="G548" i="12"/>
  <c r="F548" i="12"/>
  <c r="G547" i="12"/>
  <c r="G546" i="12"/>
  <c r="F546" i="12"/>
  <c r="G545" i="12"/>
  <c r="F545" i="12"/>
  <c r="G544" i="12"/>
  <c r="F544" i="12"/>
  <c r="G543" i="12"/>
  <c r="G542" i="12"/>
  <c r="F542" i="12"/>
  <c r="G541" i="12"/>
  <c r="F541" i="12"/>
  <c r="G540" i="12"/>
  <c r="F540" i="12"/>
  <c r="G539" i="12"/>
  <c r="G538" i="12"/>
  <c r="F538" i="12"/>
  <c r="G537" i="12"/>
  <c r="F537" i="12"/>
  <c r="G536" i="12"/>
  <c r="F536" i="12"/>
  <c r="G535" i="12"/>
  <c r="F535" i="12"/>
  <c r="D496" i="12"/>
  <c r="C496" i="12"/>
  <c r="F495" i="12" s="1"/>
  <c r="G495" i="12"/>
  <c r="G494" i="12"/>
  <c r="G493" i="12"/>
  <c r="F493" i="12"/>
  <c r="G492" i="12"/>
  <c r="F492" i="12"/>
  <c r="G491" i="12"/>
  <c r="G490" i="12"/>
  <c r="G489" i="12"/>
  <c r="F489" i="12"/>
  <c r="G488" i="12"/>
  <c r="F488" i="12"/>
  <c r="D474" i="12"/>
  <c r="G472" i="12" s="1"/>
  <c r="C474" i="12"/>
  <c r="G473" i="12"/>
  <c r="F473" i="12"/>
  <c r="F472" i="12"/>
  <c r="F471" i="12"/>
  <c r="G470" i="12"/>
  <c r="F470" i="12"/>
  <c r="G469" i="12"/>
  <c r="F469" i="12"/>
  <c r="F468" i="12"/>
  <c r="G467" i="12"/>
  <c r="F467" i="12"/>
  <c r="G466" i="12"/>
  <c r="F466" i="12"/>
  <c r="D461" i="12"/>
  <c r="C461" i="12"/>
  <c r="F460" i="12" s="1"/>
  <c r="G460" i="12"/>
  <c r="G459" i="12"/>
  <c r="G458" i="12"/>
  <c r="F458" i="12"/>
  <c r="G457" i="12"/>
  <c r="F457" i="12"/>
  <c r="G456" i="12"/>
  <c r="G455" i="12"/>
  <c r="G454" i="12"/>
  <c r="F454" i="12"/>
  <c r="G453" i="12"/>
  <c r="F453" i="12"/>
  <c r="G452" i="12"/>
  <c r="G451" i="12"/>
  <c r="G450" i="12"/>
  <c r="F450" i="12"/>
  <c r="G449" i="12"/>
  <c r="F449" i="12"/>
  <c r="G448" i="12"/>
  <c r="G447" i="12"/>
  <c r="G446" i="12"/>
  <c r="F446" i="12"/>
  <c r="G445" i="12"/>
  <c r="F445" i="12"/>
  <c r="G444" i="12"/>
  <c r="G443" i="12"/>
  <c r="G442" i="12"/>
  <c r="F442" i="12"/>
  <c r="G441" i="12"/>
  <c r="F441" i="12"/>
  <c r="G440" i="12"/>
  <c r="G439" i="12"/>
  <c r="G438" i="12"/>
  <c r="F438" i="12"/>
  <c r="G437" i="12"/>
  <c r="F437" i="12"/>
  <c r="D402" i="12"/>
  <c r="G400" i="12" s="1"/>
  <c r="C402" i="12"/>
  <c r="G401" i="12"/>
  <c r="F401" i="12"/>
  <c r="F400" i="12"/>
  <c r="G399" i="12"/>
  <c r="F399" i="12"/>
  <c r="G398" i="12"/>
  <c r="F398" i="12"/>
  <c r="G397" i="12"/>
  <c r="F397" i="12"/>
  <c r="F396" i="12"/>
  <c r="G395" i="12"/>
  <c r="F395" i="12"/>
  <c r="G394" i="12"/>
  <c r="F394" i="12"/>
  <c r="G393" i="12"/>
  <c r="F393" i="12"/>
  <c r="F392" i="12"/>
  <c r="G391" i="12"/>
  <c r="F391" i="12"/>
  <c r="G390" i="12"/>
  <c r="F390" i="12"/>
  <c r="G389" i="12"/>
  <c r="F389" i="12"/>
  <c r="F388" i="12"/>
  <c r="G387" i="12"/>
  <c r="F387" i="12"/>
  <c r="G386" i="12"/>
  <c r="F386" i="12"/>
  <c r="G385" i="12"/>
  <c r="F385" i="12"/>
  <c r="F384" i="12"/>
  <c r="D381" i="12"/>
  <c r="G379" i="12" s="1"/>
  <c r="C381" i="12"/>
  <c r="G380" i="12"/>
  <c r="F380" i="12"/>
  <c r="F379" i="12"/>
  <c r="G378" i="12"/>
  <c r="F378" i="12"/>
  <c r="G377" i="12"/>
  <c r="F377" i="12"/>
  <c r="D374" i="12"/>
  <c r="C374" i="12"/>
  <c r="F373" i="12" s="1"/>
  <c r="G373" i="12"/>
  <c r="G372" i="12"/>
  <c r="G371" i="12"/>
  <c r="F371" i="12"/>
  <c r="G370" i="12"/>
  <c r="F370" i="12"/>
  <c r="G369" i="12"/>
  <c r="G368" i="12"/>
  <c r="G367" i="12"/>
  <c r="G374" i="12" s="1"/>
  <c r="F367" i="12"/>
  <c r="D364" i="12"/>
  <c r="G361" i="12" s="1"/>
  <c r="C364" i="12"/>
  <c r="F363" i="12" s="1"/>
  <c r="G362" i="12"/>
  <c r="F362" i="12"/>
  <c r="F361" i="12"/>
  <c r="G360" i="12"/>
  <c r="F360" i="12"/>
  <c r="G358" i="12"/>
  <c r="F358" i="12"/>
  <c r="F357" i="12"/>
  <c r="G356" i="12"/>
  <c r="F356" i="12"/>
  <c r="G354" i="12"/>
  <c r="F354" i="12"/>
  <c r="D350" i="12"/>
  <c r="G347" i="12" s="1"/>
  <c r="C350" i="12"/>
  <c r="F349" i="12" s="1"/>
  <c r="G348" i="12"/>
  <c r="F348" i="12"/>
  <c r="F347" i="12"/>
  <c r="G346" i="12"/>
  <c r="F346" i="12"/>
  <c r="G344" i="12"/>
  <c r="F344" i="12"/>
  <c r="F343" i="12"/>
  <c r="G342" i="12"/>
  <c r="F342" i="12"/>
  <c r="G340" i="12"/>
  <c r="F340" i="12"/>
  <c r="F339" i="12"/>
  <c r="G338" i="12"/>
  <c r="F338" i="12"/>
  <c r="G336" i="12"/>
  <c r="F336" i="12"/>
  <c r="F335" i="12"/>
  <c r="G334" i="12"/>
  <c r="F334" i="12"/>
  <c r="G332" i="12"/>
  <c r="F332" i="12"/>
  <c r="D327" i="12"/>
  <c r="G324" i="12" s="1"/>
  <c r="C327" i="12"/>
  <c r="F326" i="12" s="1"/>
  <c r="G325" i="12"/>
  <c r="F325" i="12"/>
  <c r="F324" i="12"/>
  <c r="G323" i="12"/>
  <c r="F323" i="12"/>
  <c r="G321" i="12"/>
  <c r="F321" i="12"/>
  <c r="F320" i="12"/>
  <c r="G319" i="12"/>
  <c r="F319" i="12"/>
  <c r="G317" i="12"/>
  <c r="F317" i="12"/>
  <c r="F316" i="12"/>
  <c r="G315" i="12"/>
  <c r="F315" i="12"/>
  <c r="G313" i="12"/>
  <c r="F313" i="12"/>
  <c r="F312" i="12"/>
  <c r="G311" i="12"/>
  <c r="F311" i="12"/>
  <c r="G309" i="12"/>
  <c r="F309" i="12"/>
  <c r="G271" i="12"/>
  <c r="F273" i="12"/>
  <c r="G272" i="12"/>
  <c r="F272" i="12"/>
  <c r="F271" i="12"/>
  <c r="G270" i="12"/>
  <c r="F270" i="12"/>
  <c r="G268" i="12"/>
  <c r="F268" i="12"/>
  <c r="F267" i="12"/>
  <c r="G266" i="12"/>
  <c r="F266" i="12"/>
  <c r="D252" i="12"/>
  <c r="C252" i="12"/>
  <c r="F244" i="12" s="1"/>
  <c r="G248" i="12"/>
  <c r="D239" i="12"/>
  <c r="G236" i="12" s="1"/>
  <c r="C239" i="12"/>
  <c r="F238" i="12" s="1"/>
  <c r="G237" i="12"/>
  <c r="F237" i="12"/>
  <c r="F236" i="12"/>
  <c r="G235" i="12"/>
  <c r="F235" i="12"/>
  <c r="G233" i="12"/>
  <c r="F233" i="12"/>
  <c r="F232" i="12"/>
  <c r="G231" i="12"/>
  <c r="F231" i="12"/>
  <c r="G229" i="12"/>
  <c r="F229" i="12"/>
  <c r="F228" i="12"/>
  <c r="G227" i="12"/>
  <c r="F227" i="12"/>
  <c r="G225" i="12"/>
  <c r="F225" i="12"/>
  <c r="F224" i="12"/>
  <c r="G223" i="12"/>
  <c r="F223" i="12"/>
  <c r="G221" i="12"/>
  <c r="F221" i="12"/>
  <c r="F220" i="12"/>
  <c r="G219" i="12"/>
  <c r="F219" i="12"/>
  <c r="G217" i="12"/>
  <c r="F217" i="12"/>
  <c r="F216" i="12"/>
  <c r="G215" i="12"/>
  <c r="F215" i="12"/>
  <c r="F98" i="12"/>
  <c r="D98" i="12"/>
  <c r="C98" i="12"/>
  <c r="F94" i="12"/>
  <c r="D94" i="12"/>
  <c r="C94" i="12"/>
  <c r="F66" i="12"/>
  <c r="D66" i="12"/>
  <c r="C66" i="12"/>
  <c r="C30" i="12"/>
  <c r="F38" i="12" s="1"/>
  <c r="G19" i="12"/>
  <c r="F19" i="12"/>
  <c r="D19" i="12"/>
  <c r="C19" i="12"/>
  <c r="G571" i="5"/>
  <c r="F571" i="5"/>
  <c r="D571" i="5"/>
  <c r="C571" i="5"/>
  <c r="G570" i="5"/>
  <c r="F570" i="5"/>
  <c r="G569" i="5"/>
  <c r="F569" i="5"/>
  <c r="G568" i="5"/>
  <c r="F568" i="5"/>
  <c r="G567" i="5"/>
  <c r="F567" i="5"/>
  <c r="G566" i="5"/>
  <c r="F566" i="5"/>
  <c r="G565" i="5"/>
  <c r="F565" i="5"/>
  <c r="G564" i="5"/>
  <c r="F564" i="5"/>
  <c r="G563" i="5"/>
  <c r="F563" i="5"/>
  <c r="G562" i="5"/>
  <c r="F562" i="5"/>
  <c r="G561" i="5"/>
  <c r="F561" i="5"/>
  <c r="G560" i="5"/>
  <c r="F560" i="5"/>
  <c r="G559" i="5"/>
  <c r="F559" i="5"/>
  <c r="G558" i="5"/>
  <c r="F558" i="5"/>
  <c r="G557" i="5"/>
  <c r="F557" i="5"/>
  <c r="G556" i="5"/>
  <c r="F556" i="5"/>
  <c r="G555" i="5"/>
  <c r="F555" i="5"/>
  <c r="G554" i="5"/>
  <c r="F554" i="5"/>
  <c r="G553" i="5"/>
  <c r="F553" i="5"/>
  <c r="D550" i="5"/>
  <c r="C550" i="5"/>
  <c r="G549" i="5"/>
  <c r="F549" i="5"/>
  <c r="G548" i="5"/>
  <c r="F548" i="5"/>
  <c r="G547" i="5"/>
  <c r="F547" i="5"/>
  <c r="G546" i="5"/>
  <c r="F546" i="5"/>
  <c r="D543" i="5"/>
  <c r="C543" i="5"/>
  <c r="G542" i="5"/>
  <c r="F542" i="5"/>
  <c r="G541" i="5"/>
  <c r="F541" i="5"/>
  <c r="G540" i="5"/>
  <c r="F540" i="5"/>
  <c r="G539" i="5"/>
  <c r="F539" i="5"/>
  <c r="G538" i="5"/>
  <c r="F538" i="5"/>
  <c r="G537" i="5"/>
  <c r="F537" i="5"/>
  <c r="G536" i="5"/>
  <c r="F536" i="5"/>
  <c r="G535" i="5"/>
  <c r="F535" i="5"/>
  <c r="G534" i="5"/>
  <c r="F534" i="5"/>
  <c r="G533" i="5"/>
  <c r="F533" i="5"/>
  <c r="D528" i="5"/>
  <c r="C528" i="5"/>
  <c r="G527" i="5"/>
  <c r="F527" i="5"/>
  <c r="G526" i="5"/>
  <c r="F526" i="5"/>
  <c r="G525" i="5"/>
  <c r="F525" i="5"/>
  <c r="G524" i="5"/>
  <c r="F524" i="5"/>
  <c r="G523" i="5"/>
  <c r="F523" i="5"/>
  <c r="G522" i="5"/>
  <c r="F522" i="5"/>
  <c r="G521" i="5"/>
  <c r="F521" i="5"/>
  <c r="G520" i="5"/>
  <c r="F520" i="5"/>
  <c r="G519" i="5"/>
  <c r="F519" i="5"/>
  <c r="G518" i="5"/>
  <c r="F518" i="5"/>
  <c r="G517" i="5"/>
  <c r="F517" i="5"/>
  <c r="G516" i="5"/>
  <c r="F516" i="5"/>
  <c r="G515" i="5"/>
  <c r="F515" i="5"/>
  <c r="G514" i="5"/>
  <c r="F514" i="5"/>
  <c r="G513" i="5"/>
  <c r="F513" i="5"/>
  <c r="G512" i="5"/>
  <c r="F512" i="5"/>
  <c r="G511" i="5"/>
  <c r="F511" i="5"/>
  <c r="G510" i="5"/>
  <c r="F510" i="5"/>
  <c r="D505" i="5"/>
  <c r="C505" i="5"/>
  <c r="G504" i="5"/>
  <c r="F504" i="5"/>
  <c r="G503" i="5"/>
  <c r="F503" i="5"/>
  <c r="G502" i="5"/>
  <c r="F502" i="5"/>
  <c r="G501" i="5"/>
  <c r="F501" i="5"/>
  <c r="G500" i="5"/>
  <c r="F500" i="5"/>
  <c r="G499" i="5"/>
  <c r="F499" i="5"/>
  <c r="G498" i="5"/>
  <c r="F498" i="5"/>
  <c r="G497" i="5"/>
  <c r="F497" i="5"/>
  <c r="G496" i="5"/>
  <c r="F496" i="5"/>
  <c r="G495" i="5"/>
  <c r="F495" i="5"/>
  <c r="G494" i="5"/>
  <c r="F494" i="5"/>
  <c r="G493" i="5"/>
  <c r="F493" i="5"/>
  <c r="G492" i="5"/>
  <c r="F492" i="5"/>
  <c r="G491" i="5"/>
  <c r="F491" i="5"/>
  <c r="G490" i="5"/>
  <c r="F490" i="5"/>
  <c r="G489" i="5"/>
  <c r="F489" i="5"/>
  <c r="G488" i="5"/>
  <c r="F488" i="5"/>
  <c r="G487" i="5"/>
  <c r="F487" i="5"/>
  <c r="D448" i="5"/>
  <c r="C448" i="5"/>
  <c r="G447" i="5"/>
  <c r="F447" i="5"/>
  <c r="G446" i="5"/>
  <c r="F446" i="5"/>
  <c r="G445" i="5"/>
  <c r="F445" i="5"/>
  <c r="G444" i="5"/>
  <c r="F444" i="5"/>
  <c r="G443" i="5"/>
  <c r="F443" i="5"/>
  <c r="G442" i="5"/>
  <c r="F442" i="5"/>
  <c r="G441" i="5"/>
  <c r="F441" i="5"/>
  <c r="G440" i="5"/>
  <c r="F440" i="5"/>
  <c r="C316" i="4"/>
  <c r="C304" i="4"/>
  <c r="C303" i="4"/>
  <c r="C302" i="4"/>
  <c r="C301" i="4"/>
  <c r="C300" i="4"/>
  <c r="C299" i="4"/>
  <c r="C298" i="4"/>
  <c r="D297" i="4"/>
  <c r="C297" i="4"/>
  <c r="C296" i="4"/>
  <c r="C295" i="4"/>
  <c r="C294" i="4"/>
  <c r="C292" i="4"/>
  <c r="G448" i="5"/>
  <c r="F451" i="5"/>
  <c r="F454" i="5"/>
  <c r="F453" i="5"/>
  <c r="F452" i="5"/>
  <c r="F450" i="5"/>
  <c r="F449" i="5"/>
  <c r="G453" i="5"/>
  <c r="G454" i="5"/>
  <c r="G452" i="5"/>
  <c r="G450" i="5"/>
  <c r="G505" i="5"/>
  <c r="F505" i="5"/>
  <c r="G528" i="5"/>
  <c r="F528" i="5"/>
  <c r="G543" i="5"/>
  <c r="F543" i="5"/>
  <c r="F550" i="5"/>
  <c r="G550" i="5"/>
  <c r="G461" i="12"/>
  <c r="G496" i="12"/>
  <c r="G553" i="12"/>
  <c r="F576" i="12"/>
  <c r="G576" i="12"/>
  <c r="F588" i="12"/>
  <c r="G588" i="12"/>
  <c r="F616" i="12"/>
  <c r="G594" i="12"/>
  <c r="G593" i="12"/>
  <c r="G592" i="12"/>
  <c r="G591" i="12"/>
  <c r="F37" i="12"/>
  <c r="G251" i="12"/>
  <c r="G247" i="12"/>
  <c r="G250" i="12"/>
  <c r="G246" i="12"/>
  <c r="G249" i="12"/>
  <c r="G245" i="12"/>
  <c r="G615" i="12"/>
  <c r="G611" i="12"/>
  <c r="G607" i="12"/>
  <c r="G603" i="12"/>
  <c r="G599" i="12"/>
  <c r="G614" i="12"/>
  <c r="G610" i="12"/>
  <c r="G606" i="12"/>
  <c r="G602" i="12"/>
  <c r="G598" i="12"/>
  <c r="G613" i="12"/>
  <c r="G609" i="12"/>
  <c r="G605" i="12"/>
  <c r="G601" i="12"/>
  <c r="G604" i="12"/>
  <c r="F448" i="5"/>
  <c r="G381" i="12"/>
  <c r="F402" i="12"/>
  <c r="F381" i="12"/>
  <c r="G612" i="12"/>
  <c r="G244" i="12"/>
  <c r="G600" i="12"/>
  <c r="F36" i="12"/>
  <c r="F29" i="12"/>
  <c r="F35" i="12"/>
  <c r="F28" i="12"/>
  <c r="F34" i="12"/>
  <c r="F27" i="12"/>
  <c r="F33" i="12"/>
  <c r="F32" i="12"/>
  <c r="F39" i="12"/>
  <c r="F31" i="12"/>
  <c r="F251" i="12"/>
  <c r="F247" i="12"/>
  <c r="F250" i="12"/>
  <c r="F246" i="12"/>
  <c r="F249" i="12"/>
  <c r="F245" i="12"/>
  <c r="F248" i="12"/>
  <c r="F474" i="12"/>
  <c r="F218" i="12"/>
  <c r="F222" i="12"/>
  <c r="F226" i="12"/>
  <c r="F230" i="12"/>
  <c r="F234" i="12"/>
  <c r="F269" i="12"/>
  <c r="F274" i="12" s="1"/>
  <c r="F310" i="12"/>
  <c r="F314" i="12"/>
  <c r="F318" i="12"/>
  <c r="F322" i="12"/>
  <c r="F327" i="12" s="1"/>
  <c r="F333" i="12"/>
  <c r="F337" i="12"/>
  <c r="F341" i="12"/>
  <c r="F345" i="12"/>
  <c r="F355" i="12"/>
  <c r="F359" i="12"/>
  <c r="F368" i="12"/>
  <c r="F372" i="12"/>
  <c r="F439" i="12"/>
  <c r="F443" i="12"/>
  <c r="F447" i="12"/>
  <c r="F451" i="12"/>
  <c r="F455" i="12"/>
  <c r="F459" i="12"/>
  <c r="F490" i="12"/>
  <c r="F494" i="12"/>
  <c r="F539" i="12"/>
  <c r="F543" i="12"/>
  <c r="F547" i="12"/>
  <c r="F553" i="12" s="1"/>
  <c r="G451" i="5"/>
  <c r="G218" i="12"/>
  <c r="G222" i="12"/>
  <c r="G226" i="12"/>
  <c r="G230" i="12"/>
  <c r="G234" i="12"/>
  <c r="G238" i="12"/>
  <c r="G269" i="12"/>
  <c r="G273" i="12"/>
  <c r="G310" i="12"/>
  <c r="G314" i="12"/>
  <c r="G318" i="12"/>
  <c r="G322" i="12"/>
  <c r="G326" i="12"/>
  <c r="G333" i="12"/>
  <c r="G337" i="12"/>
  <c r="G341" i="12"/>
  <c r="G345" i="12"/>
  <c r="G349" i="12"/>
  <c r="G355" i="12"/>
  <c r="G359" i="12"/>
  <c r="G363" i="12"/>
  <c r="F369" i="12"/>
  <c r="F440" i="12"/>
  <c r="F444" i="12"/>
  <c r="F448" i="12"/>
  <c r="F452" i="12"/>
  <c r="F456" i="12"/>
  <c r="F491" i="12"/>
  <c r="G471" i="12"/>
  <c r="G449" i="5"/>
  <c r="G216" i="12"/>
  <c r="G220" i="12"/>
  <c r="G224" i="12"/>
  <c r="G228" i="12"/>
  <c r="G232" i="12"/>
  <c r="G267" i="12"/>
  <c r="G312" i="12"/>
  <c r="G316" i="12"/>
  <c r="G320" i="12"/>
  <c r="G327" i="12" s="1"/>
  <c r="G335" i="12"/>
  <c r="G339" i="12"/>
  <c r="G343" i="12"/>
  <c r="G357" i="12"/>
  <c r="G384" i="12"/>
  <c r="G388" i="12"/>
  <c r="G392" i="12"/>
  <c r="G396" i="12"/>
  <c r="G468" i="12"/>
  <c r="G474" i="12" s="1"/>
  <c r="G274" i="12" l="1"/>
  <c r="G402" i="12"/>
  <c r="G350" i="12"/>
  <c r="G239" i="12"/>
  <c r="F461" i="12"/>
  <c r="G364" i="12"/>
  <c r="F364" i="12"/>
  <c r="F350" i="12"/>
  <c r="F239" i="12"/>
  <c r="F252" i="12"/>
  <c r="G595" i="12"/>
  <c r="G252" i="12"/>
  <c r="G616" i="12"/>
  <c r="F30" i="12"/>
  <c r="F496" i="12"/>
  <c r="F374" i="12"/>
  <c r="C76" i="11"/>
  <c r="D426" i="5"/>
  <c r="G432" i="5" s="1"/>
  <c r="D425" i="5"/>
  <c r="C425" i="5"/>
  <c r="C426" i="5" s="1"/>
  <c r="G423" i="5"/>
  <c r="G419" i="5"/>
  <c r="D413" i="5"/>
  <c r="G411" i="5" s="1"/>
  <c r="C413" i="5"/>
  <c r="F411" i="5" s="1"/>
  <c r="G412" i="5"/>
  <c r="F412" i="5"/>
  <c r="G410" i="5"/>
  <c r="F410" i="5"/>
  <c r="G409" i="5"/>
  <c r="F409" i="5"/>
  <c r="G408" i="5"/>
  <c r="F408" i="5"/>
  <c r="G406" i="5"/>
  <c r="F406" i="5"/>
  <c r="G405" i="5"/>
  <c r="F405" i="5"/>
  <c r="G404" i="5"/>
  <c r="F404" i="5"/>
  <c r="G402" i="5"/>
  <c r="F402" i="5"/>
  <c r="D399" i="5"/>
  <c r="G367" i="5"/>
  <c r="F367" i="5"/>
  <c r="D367" i="5"/>
  <c r="C367" i="5"/>
  <c r="G366" i="5"/>
  <c r="F366" i="5"/>
  <c r="G365" i="5"/>
  <c r="F365" i="5"/>
  <c r="G364" i="5"/>
  <c r="F364" i="5"/>
  <c r="G363" i="5"/>
  <c r="F363" i="5"/>
  <c r="G362" i="5"/>
  <c r="F362" i="5"/>
  <c r="G361" i="5"/>
  <c r="F361" i="5"/>
  <c r="G360" i="5"/>
  <c r="F360" i="5"/>
  <c r="G359" i="5"/>
  <c r="F359" i="5"/>
  <c r="G358" i="5"/>
  <c r="F358" i="5"/>
  <c r="G357" i="5"/>
  <c r="F357" i="5"/>
  <c r="G356" i="5"/>
  <c r="F356" i="5"/>
  <c r="G355" i="5"/>
  <c r="F355" i="5"/>
  <c r="G354" i="5"/>
  <c r="F354" i="5"/>
  <c r="G353" i="5"/>
  <c r="F353" i="5"/>
  <c r="G352" i="5"/>
  <c r="F352" i="5"/>
  <c r="G351" i="5"/>
  <c r="F351" i="5"/>
  <c r="G350" i="5"/>
  <c r="F350" i="5"/>
  <c r="G349" i="5"/>
  <c r="F349" i="5"/>
  <c r="D346" i="5"/>
  <c r="C346" i="5"/>
  <c r="G345" i="5"/>
  <c r="F345" i="5"/>
  <c r="G344" i="5"/>
  <c r="F344" i="5"/>
  <c r="G343" i="5"/>
  <c r="G346" i="5" s="1"/>
  <c r="F343" i="5"/>
  <c r="G342" i="5"/>
  <c r="F342" i="5"/>
  <c r="F346" i="5" s="1"/>
  <c r="D339" i="5"/>
  <c r="C339" i="5"/>
  <c r="G338" i="5"/>
  <c r="F338" i="5"/>
  <c r="G337" i="5"/>
  <c r="F337" i="5"/>
  <c r="G336" i="5"/>
  <c r="F336" i="5"/>
  <c r="G335" i="5"/>
  <c r="F335" i="5"/>
  <c r="G334" i="5"/>
  <c r="F334" i="5"/>
  <c r="G333" i="5"/>
  <c r="F333" i="5"/>
  <c r="G332" i="5"/>
  <c r="G339" i="5" s="1"/>
  <c r="F332" i="5"/>
  <c r="F339" i="5" s="1"/>
  <c r="D329" i="5"/>
  <c r="C329" i="5"/>
  <c r="G328" i="5"/>
  <c r="F328" i="5"/>
  <c r="G327" i="5"/>
  <c r="F327" i="5"/>
  <c r="G326" i="5"/>
  <c r="F326" i="5"/>
  <c r="G325" i="5"/>
  <c r="F325" i="5"/>
  <c r="G324" i="5"/>
  <c r="F324" i="5"/>
  <c r="G323" i="5"/>
  <c r="F323" i="5"/>
  <c r="G322" i="5"/>
  <c r="F322" i="5"/>
  <c r="G321" i="5"/>
  <c r="F321" i="5"/>
  <c r="G320" i="5"/>
  <c r="F320" i="5"/>
  <c r="G319" i="5"/>
  <c r="G329" i="5" s="1"/>
  <c r="F319" i="5"/>
  <c r="F329" i="5" s="1"/>
  <c r="G314" i="5"/>
  <c r="D314" i="5"/>
  <c r="C314" i="5"/>
  <c r="G296" i="5"/>
  <c r="F296" i="5"/>
  <c r="F314" i="5" s="1"/>
  <c r="D291" i="5"/>
  <c r="C291" i="5"/>
  <c r="G290" i="5"/>
  <c r="F290" i="5"/>
  <c r="G289" i="5"/>
  <c r="F289" i="5"/>
  <c r="G288" i="5"/>
  <c r="F288" i="5"/>
  <c r="G287" i="5"/>
  <c r="F287" i="5"/>
  <c r="G286" i="5"/>
  <c r="F286" i="5"/>
  <c r="G285" i="5"/>
  <c r="F285" i="5"/>
  <c r="G284" i="5"/>
  <c r="F284" i="5"/>
  <c r="G283" i="5"/>
  <c r="F283" i="5"/>
  <c r="G282" i="5"/>
  <c r="F282" i="5"/>
  <c r="G281" i="5"/>
  <c r="F281" i="5"/>
  <c r="G280" i="5"/>
  <c r="F280" i="5"/>
  <c r="G279" i="5"/>
  <c r="F279" i="5"/>
  <c r="G278" i="5"/>
  <c r="F278" i="5"/>
  <c r="G277" i="5"/>
  <c r="F277" i="5"/>
  <c r="G276" i="5"/>
  <c r="F276" i="5"/>
  <c r="F291" i="5" s="1"/>
  <c r="G275" i="5"/>
  <c r="F275" i="5"/>
  <c r="G274" i="5"/>
  <c r="G291" i="5" s="1"/>
  <c r="F274" i="5"/>
  <c r="G273" i="5"/>
  <c r="F273" i="5"/>
  <c r="G242" i="5"/>
  <c r="F242" i="5"/>
  <c r="G241" i="5"/>
  <c r="G240" i="5"/>
  <c r="G239" i="5"/>
  <c r="G238" i="5"/>
  <c r="F238" i="5"/>
  <c r="G237" i="5"/>
  <c r="F240" i="5"/>
  <c r="G235" i="5"/>
  <c r="F235" i="5"/>
  <c r="G234" i="5"/>
  <c r="G233" i="5"/>
  <c r="F233" i="5"/>
  <c r="G232" i="5"/>
  <c r="F232" i="5"/>
  <c r="G231" i="5"/>
  <c r="F231" i="5"/>
  <c r="G230" i="5"/>
  <c r="F230" i="5"/>
  <c r="G229" i="5"/>
  <c r="F229" i="5"/>
  <c r="G228" i="5"/>
  <c r="F228" i="5"/>
  <c r="F220" i="5"/>
  <c r="F216" i="5"/>
  <c r="C214" i="5"/>
  <c r="F218" i="5" s="1"/>
  <c r="F213" i="5"/>
  <c r="D213" i="5"/>
  <c r="D214" i="5" s="1"/>
  <c r="C213" i="5"/>
  <c r="F212" i="5"/>
  <c r="F211" i="5"/>
  <c r="F210" i="5"/>
  <c r="F208" i="5"/>
  <c r="F207" i="5"/>
  <c r="F206" i="5"/>
  <c r="D201" i="5"/>
  <c r="G200" i="5" s="1"/>
  <c r="C201" i="5"/>
  <c r="F200" i="5" s="1"/>
  <c r="F199" i="5"/>
  <c r="F197" i="5"/>
  <c r="F195" i="5"/>
  <c r="F193" i="5"/>
  <c r="F191" i="5"/>
  <c r="D187" i="5"/>
  <c r="F180" i="5"/>
  <c r="F172" i="5"/>
  <c r="F171" i="5"/>
  <c r="F170" i="5"/>
  <c r="F165" i="5"/>
  <c r="C165" i="5"/>
  <c r="C164" i="5"/>
  <c r="F164" i="5" s="1"/>
  <c r="C163" i="5"/>
  <c r="F163" i="5" s="1"/>
  <c r="C161" i="5"/>
  <c r="C160" i="5"/>
  <c r="F160" i="5" s="1"/>
  <c r="C152" i="5"/>
  <c r="F152" i="5" s="1"/>
  <c r="F151" i="5"/>
  <c r="C151" i="5"/>
  <c r="C150" i="5"/>
  <c r="F150" i="5" s="1"/>
  <c r="C114" i="5"/>
  <c r="F114" i="5" s="1"/>
  <c r="C113" i="5"/>
  <c r="F113" i="5" s="1"/>
  <c r="C112" i="5"/>
  <c r="C111" i="5"/>
  <c r="C110" i="5"/>
  <c r="F110" i="5" s="1"/>
  <c r="C109" i="5"/>
  <c r="F109" i="5" s="1"/>
  <c r="F108" i="5"/>
  <c r="C108" i="5"/>
  <c r="F107" i="5"/>
  <c r="C107" i="5"/>
  <c r="C106" i="5"/>
  <c r="F106" i="5" s="1"/>
  <c r="C105" i="5"/>
  <c r="F105" i="5" s="1"/>
  <c r="C104" i="5"/>
  <c r="C103" i="5"/>
  <c r="C102" i="5"/>
  <c r="F102" i="5" s="1"/>
  <c r="C101" i="5"/>
  <c r="F101" i="5" s="1"/>
  <c r="F100" i="5"/>
  <c r="C100" i="5"/>
  <c r="F99" i="5"/>
  <c r="C99" i="5"/>
  <c r="F76" i="5"/>
  <c r="D76" i="5"/>
  <c r="C76" i="5"/>
  <c r="F72" i="5"/>
  <c r="D72" i="5"/>
  <c r="C72" i="5"/>
  <c r="F44" i="5"/>
  <c r="D44" i="5"/>
  <c r="C44" i="5"/>
  <c r="F36" i="5"/>
  <c r="C36" i="5"/>
  <c r="F29" i="5"/>
  <c r="C15" i="5"/>
  <c r="F21" i="5" s="1"/>
  <c r="C224" i="4"/>
  <c r="F229" i="4" s="1"/>
  <c r="C197" i="4"/>
  <c r="C212" i="4" s="1"/>
  <c r="C183" i="4"/>
  <c r="F193" i="4" s="1"/>
  <c r="C171" i="4"/>
  <c r="F170" i="4" s="1"/>
  <c r="F169" i="4"/>
  <c r="F166" i="4"/>
  <c r="F159" i="4"/>
  <c r="C157" i="4"/>
  <c r="F165" i="4" s="1"/>
  <c r="F156" i="4"/>
  <c r="D155" i="4"/>
  <c r="D152" i="4"/>
  <c r="F149" i="4"/>
  <c r="F145" i="4"/>
  <c r="F144" i="4"/>
  <c r="F140" i="4"/>
  <c r="D140" i="4"/>
  <c r="F137" i="4"/>
  <c r="F134" i="4"/>
  <c r="F133" i="4"/>
  <c r="F130" i="4"/>
  <c r="C129" i="4"/>
  <c r="F135" i="4" s="1"/>
  <c r="F127" i="4"/>
  <c r="D127" i="4"/>
  <c r="F125" i="4"/>
  <c r="D124" i="4"/>
  <c r="F123" i="4"/>
  <c r="F121" i="4"/>
  <c r="F119" i="4"/>
  <c r="F117" i="4"/>
  <c r="F115" i="4"/>
  <c r="F114" i="4"/>
  <c r="F113" i="4"/>
  <c r="D112" i="4"/>
  <c r="D129" i="4" s="1"/>
  <c r="D100" i="4"/>
  <c r="G108" i="4" s="1"/>
  <c r="C100" i="4"/>
  <c r="F108" i="4" s="1"/>
  <c r="G87" i="4"/>
  <c r="G86" i="4"/>
  <c r="G85" i="4"/>
  <c r="G84" i="4"/>
  <c r="G83" i="4"/>
  <c r="G82" i="4"/>
  <c r="G81" i="4"/>
  <c r="G80" i="4"/>
  <c r="G79" i="4"/>
  <c r="G78" i="4"/>
  <c r="G77" i="4"/>
  <c r="C77" i="4"/>
  <c r="F86" i="4" s="1"/>
  <c r="G76" i="4"/>
  <c r="G75" i="4"/>
  <c r="G74" i="4"/>
  <c r="G73" i="4"/>
  <c r="G72" i="4"/>
  <c r="G71" i="4"/>
  <c r="G70" i="4"/>
  <c r="C56" i="4"/>
  <c r="C225" i="4" s="1"/>
  <c r="C226" i="4" s="1"/>
  <c r="G236" i="5" l="1"/>
  <c r="G124" i="4"/>
  <c r="G117" i="4"/>
  <c r="G128" i="4"/>
  <c r="G135" i="4"/>
  <c r="G121" i="4"/>
  <c r="G131" i="4"/>
  <c r="G113" i="4"/>
  <c r="C58" i="4"/>
  <c r="F64" i="4" s="1"/>
  <c r="G94" i="4"/>
  <c r="G101" i="4"/>
  <c r="F120" i="4"/>
  <c r="F126" i="4"/>
  <c r="F141" i="4"/>
  <c r="F155" i="4"/>
  <c r="F168" i="4"/>
  <c r="F171" i="4" s="1"/>
  <c r="F186" i="4"/>
  <c r="F227" i="4"/>
  <c r="F70" i="4"/>
  <c r="G95" i="4"/>
  <c r="G102" i="4"/>
  <c r="F188" i="4"/>
  <c r="G227" i="4"/>
  <c r="F79" i="4"/>
  <c r="F129" i="4"/>
  <c r="F189" i="4"/>
  <c r="G229" i="4"/>
  <c r="F74" i="4"/>
  <c r="G96" i="4"/>
  <c r="G104" i="4"/>
  <c r="F71" i="4"/>
  <c r="F75" i="4"/>
  <c r="G97" i="4"/>
  <c r="G105" i="4"/>
  <c r="F116" i="4"/>
  <c r="F122" i="4"/>
  <c r="F128" i="4"/>
  <c r="F148" i="4"/>
  <c r="F158" i="4"/>
  <c r="F194" i="4"/>
  <c r="F231" i="4"/>
  <c r="G231" i="4"/>
  <c r="F73" i="4"/>
  <c r="G93" i="4"/>
  <c r="G110" i="4"/>
  <c r="F179" i="4"/>
  <c r="F72" i="4"/>
  <c r="F76" i="4"/>
  <c r="F87" i="4"/>
  <c r="G99" i="4"/>
  <c r="F138" i="4"/>
  <c r="D157" i="4"/>
  <c r="F162" i="4"/>
  <c r="F181" i="4"/>
  <c r="F221" i="4"/>
  <c r="F80" i="4"/>
  <c r="G98" i="4"/>
  <c r="F81" i="4"/>
  <c r="F112" i="4"/>
  <c r="F118" i="4"/>
  <c r="F124" i="4"/>
  <c r="F153" i="4"/>
  <c r="F163" i="4"/>
  <c r="F182" i="4"/>
  <c r="F223" i="4"/>
  <c r="F215" i="4"/>
  <c r="F209" i="4"/>
  <c r="F201" i="4"/>
  <c r="F214" i="4"/>
  <c r="F208" i="4"/>
  <c r="F200" i="4"/>
  <c r="F213" i="4"/>
  <c r="F207" i="4"/>
  <c r="F199" i="4"/>
  <c r="F198" i="4"/>
  <c r="F205" i="4"/>
  <c r="F197" i="4"/>
  <c r="F206" i="4"/>
  <c r="F219" i="4"/>
  <c r="F218" i="4"/>
  <c r="F204" i="4"/>
  <c r="F217" i="4"/>
  <c r="F203" i="4"/>
  <c r="F216" i="4"/>
  <c r="F210" i="4"/>
  <c r="F202" i="4"/>
  <c r="G165" i="4"/>
  <c r="G161" i="4"/>
  <c r="G151" i="4"/>
  <c r="G147" i="4"/>
  <c r="G143" i="4"/>
  <c r="G152" i="4"/>
  <c r="G154" i="4"/>
  <c r="G153" i="4"/>
  <c r="G156" i="4"/>
  <c r="G141" i="4"/>
  <c r="G164" i="4"/>
  <c r="G160" i="4"/>
  <c r="G150" i="4"/>
  <c r="G146" i="4"/>
  <c r="G142" i="4"/>
  <c r="G159" i="4"/>
  <c r="G149" i="4"/>
  <c r="G163" i="4"/>
  <c r="G145" i="4"/>
  <c r="G166" i="4"/>
  <c r="G162" i="4"/>
  <c r="G158" i="4"/>
  <c r="G155" i="4"/>
  <c r="G148" i="4"/>
  <c r="G144" i="4"/>
  <c r="G140" i="4"/>
  <c r="F429" i="5"/>
  <c r="F423" i="5"/>
  <c r="F419" i="5"/>
  <c r="F432" i="5"/>
  <c r="F428" i="5"/>
  <c r="F425" i="5"/>
  <c r="F422" i="5"/>
  <c r="F418" i="5"/>
  <c r="F426" i="5" s="1"/>
  <c r="F431" i="5"/>
  <c r="F427" i="5"/>
  <c r="F421" i="5"/>
  <c r="F430" i="5"/>
  <c r="F424" i="5"/>
  <c r="F420" i="5"/>
  <c r="G217" i="5"/>
  <c r="G211" i="5"/>
  <c r="G207" i="5"/>
  <c r="G220" i="5"/>
  <c r="G216" i="5"/>
  <c r="G213" i="5"/>
  <c r="G210" i="5"/>
  <c r="G206" i="5"/>
  <c r="G219" i="5"/>
  <c r="G215" i="5"/>
  <c r="G209" i="5"/>
  <c r="G218" i="5"/>
  <c r="G212" i="5"/>
  <c r="G208" i="5"/>
  <c r="F103" i="4"/>
  <c r="F22" i="5"/>
  <c r="F103" i="5"/>
  <c r="F111" i="5"/>
  <c r="F161" i="5"/>
  <c r="G429" i="5"/>
  <c r="F173" i="5"/>
  <c r="G193" i="5"/>
  <c r="G197" i="5"/>
  <c r="F78" i="4"/>
  <c r="F82" i="4"/>
  <c r="G103" i="4"/>
  <c r="G109" i="4"/>
  <c r="G125" i="4"/>
  <c r="F132" i="4"/>
  <c r="F136" i="4"/>
  <c r="F152" i="4"/>
  <c r="F180" i="4"/>
  <c r="F187" i="4"/>
  <c r="F195" i="4"/>
  <c r="C211" i="4"/>
  <c r="F211" i="4" s="1"/>
  <c r="G223" i="4"/>
  <c r="F226" i="4"/>
  <c r="F230" i="4"/>
  <c r="F23" i="5"/>
  <c r="C162" i="5"/>
  <c r="F162" i="5" s="1"/>
  <c r="F194" i="5"/>
  <c r="F198" i="5"/>
  <c r="F209" i="5"/>
  <c r="F214" i="5" s="1"/>
  <c r="F215" i="5"/>
  <c r="F219" i="5"/>
  <c r="F234" i="5"/>
  <c r="F236" i="5" s="1"/>
  <c r="F237" i="5"/>
  <c r="F241" i="5"/>
  <c r="C38" i="4"/>
  <c r="D45" i="4" s="1"/>
  <c r="F93" i="4"/>
  <c r="G114" i="4"/>
  <c r="G226" i="4"/>
  <c r="G230" i="4"/>
  <c r="F16" i="5"/>
  <c r="F24" i="5"/>
  <c r="G194" i="5"/>
  <c r="G198" i="5"/>
  <c r="G420" i="5"/>
  <c r="G424" i="5"/>
  <c r="G430" i="5"/>
  <c r="F104" i="4"/>
  <c r="G122" i="4"/>
  <c r="F112" i="5"/>
  <c r="F174" i="5"/>
  <c r="F96" i="4"/>
  <c r="F54" i="4"/>
  <c r="F94" i="4"/>
  <c r="F105" i="4"/>
  <c r="G123" i="4"/>
  <c r="F190" i="4"/>
  <c r="F18" i="5"/>
  <c r="F26" i="5"/>
  <c r="G191" i="5"/>
  <c r="G195" i="5"/>
  <c r="G199" i="5"/>
  <c r="G421" i="5"/>
  <c r="G427" i="5"/>
  <c r="G431" i="5"/>
  <c r="F109" i="4"/>
  <c r="F97" i="4"/>
  <c r="F110" i="4"/>
  <c r="G132" i="4"/>
  <c r="G126" i="4"/>
  <c r="F61" i="4"/>
  <c r="F101" i="4"/>
  <c r="G115" i="4"/>
  <c r="F164" i="4"/>
  <c r="F62" i="4"/>
  <c r="F154" i="4"/>
  <c r="F191" i="4"/>
  <c r="G221" i="4"/>
  <c r="F228" i="4"/>
  <c r="F12" i="5"/>
  <c r="F19" i="5"/>
  <c r="F192" i="5"/>
  <c r="F196" i="5"/>
  <c r="F217" i="5"/>
  <c r="F239" i="5"/>
  <c r="F403" i="5"/>
  <c r="F413" i="5" s="1"/>
  <c r="F407" i="5"/>
  <c r="G118" i="4"/>
  <c r="F17" i="5"/>
  <c r="F25" i="5"/>
  <c r="F104" i="5"/>
  <c r="F55" i="4"/>
  <c r="F98" i="4"/>
  <c r="G119" i="4"/>
  <c r="G133" i="4"/>
  <c r="G137" i="4"/>
  <c r="F142" i="4"/>
  <c r="F146" i="4"/>
  <c r="F150" i="4"/>
  <c r="F160" i="4"/>
  <c r="F56" i="4"/>
  <c r="F63" i="4"/>
  <c r="F95" i="4"/>
  <c r="F99" i="4"/>
  <c r="F102" i="4"/>
  <c r="G112" i="4"/>
  <c r="G116" i="4"/>
  <c r="G120" i="4"/>
  <c r="G127" i="4"/>
  <c r="G130" i="4"/>
  <c r="G134" i="4"/>
  <c r="G138" i="4"/>
  <c r="F143" i="4"/>
  <c r="F147" i="4"/>
  <c r="F151" i="4"/>
  <c r="F161" i="4"/>
  <c r="F184" i="4"/>
  <c r="F192" i="4"/>
  <c r="F222" i="4"/>
  <c r="F224" i="4" s="1"/>
  <c r="F225" i="4"/>
  <c r="G228" i="4"/>
  <c r="F13" i="5"/>
  <c r="F20" i="5"/>
  <c r="G192" i="5"/>
  <c r="G196" i="5"/>
  <c r="G403" i="5"/>
  <c r="G413" i="5" s="1"/>
  <c r="G407" i="5"/>
  <c r="G418" i="5"/>
  <c r="G426" i="5" s="1"/>
  <c r="G422" i="5"/>
  <c r="G425" i="5"/>
  <c r="G428" i="5"/>
  <c r="G136" i="4"/>
  <c r="F60" i="4"/>
  <c r="F57" i="4"/>
  <c r="F131" i="4"/>
  <c r="F178" i="4"/>
  <c r="F183" i="4" s="1"/>
  <c r="F185" i="4"/>
  <c r="G222" i="4"/>
  <c r="G225" i="4"/>
  <c r="F14" i="5"/>
  <c r="F157" i="4" l="1"/>
  <c r="G100" i="4"/>
  <c r="F59" i="4"/>
  <c r="F77" i="4"/>
  <c r="F53" i="4"/>
  <c r="G201" i="5"/>
  <c r="F58" i="4"/>
  <c r="G129" i="4"/>
  <c r="F201" i="5"/>
  <c r="F212" i="4"/>
  <c r="F15" i="5"/>
  <c r="G214" i="5"/>
  <c r="F100" i="4"/>
  <c r="G157" i="4"/>
  <c r="G224" i="4"/>
</calcChain>
</file>

<file path=xl/sharedStrings.xml><?xml version="1.0" encoding="utf-8"?>
<sst xmlns="http://schemas.openxmlformats.org/spreadsheetml/2006/main" count="4587" uniqueCount="2041">
  <si>
    <t>Harmonised Transparency Template</t>
  </si>
  <si>
    <t>2022 Version</t>
  </si>
  <si>
    <t>Polska</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</si>
  <si>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</si>
  <si>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</si>
  <si>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</si>
  <si>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</si>
  <si>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</si>
  <si>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</si>
  <si>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</si>
  <si>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</si>
  <si>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</si>
  <si>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Worksheet E: Optional ECB-ECAIs data</t>
  </si>
  <si>
    <t>Worksheet F1: Optional Sustainable M data</t>
  </si>
  <si>
    <t>Temp. Optional COVID 19 impact</t>
  </si>
  <si>
    <t>A. Harmonised Transparency Template - General Information</t>
  </si>
  <si>
    <t>Reporting in Domestic Currency</t>
  </si>
  <si>
    <t>PLN</t>
  </si>
  <si>
    <t>CONTENT OF TAB A</t>
  </si>
  <si>
    <t>1. Basic Facts</t>
  </si>
  <si>
    <t>2. Regulatory Summary</t>
  </si>
  <si>
    <t>3. General Cover Pool / Covered Bond Information</t>
  </si>
  <si>
    <t>`</t>
  </si>
  <si>
    <t>4. References to Capital Requirements Regulation (CRR) 129(7)</t>
  </si>
  <si>
    <t>5. References to Capital Requirements Regulation (CRR) 129(1)</t>
  </si>
  <si>
    <t>6. Other relevant information</t>
  </si>
  <si>
    <t>Field Number</t>
  </si>
  <si>
    <t>G.1.1.1</t>
  </si>
  <si>
    <t>Country</t>
  </si>
  <si>
    <t>G.1.1.2</t>
  </si>
  <si>
    <t>Issuer Name</t>
  </si>
  <si>
    <t>G.1.1.3</t>
  </si>
  <si>
    <t>Link to Issuer's Website</t>
  </si>
  <si>
    <t>G.1.1.4</t>
  </si>
  <si>
    <t>Cut-off date</t>
  </si>
  <si>
    <t>OG.1.1.1</t>
  </si>
  <si>
    <t>Optional information e.g. Contact names</t>
  </si>
  <si>
    <t>OG.1.1.2</t>
  </si>
  <si>
    <t>Optional information e.g. Parent name</t>
  </si>
  <si>
    <t>OG.1.1.3</t>
  </si>
  <si>
    <t>OG.1.1.4</t>
  </si>
  <si>
    <t>OG.1.1.5</t>
  </si>
  <si>
    <t>OG.1.1.6</t>
  </si>
  <si>
    <t>OG.1.1.7</t>
  </si>
  <si>
    <t>OG.1.1.8</t>
  </si>
  <si>
    <t>G.2.1.1</t>
  </si>
  <si>
    <t>UCITS Compliance (Y/N)</t>
  </si>
  <si>
    <t>G.2.1.2</t>
  </si>
  <si>
    <t>CRR Compliance (Y/N)</t>
  </si>
  <si>
    <t>G.2.1.3</t>
  </si>
  <si>
    <t>LCR status</t>
  </si>
  <si>
    <t>ND1</t>
  </si>
  <si>
    <t>OG.2.1.1</t>
  </si>
  <si>
    <t>OG.2.1.2</t>
  </si>
  <si>
    <t>OG.2.1.3</t>
  </si>
  <si>
    <t>OG.2.1.4</t>
  </si>
  <si>
    <t>OG.2.1.5</t>
  </si>
  <si>
    <t>OG.2.1.6</t>
  </si>
  <si>
    <t>1.General Information</t>
  </si>
  <si>
    <t>Nominal (mn)</t>
  </si>
  <si>
    <t>G.3.1.1</t>
  </si>
  <si>
    <t>Total Cover Assets</t>
  </si>
  <si>
    <t>G.3.1.2</t>
  </si>
  <si>
    <t>Outstanding Covered Bonds</t>
  </si>
  <si>
    <t>OG.3.1.1</t>
  </si>
  <si>
    <t>Cover Pool Size [NPV] (mn)</t>
  </si>
  <si>
    <t>OG.3.1.2</t>
  </si>
  <si>
    <t>Outstanding Covered Bonds [NPV] (mn)</t>
  </si>
  <si>
    <t>OG.3.1.3</t>
  </si>
  <si>
    <t>OG.3.1.4</t>
  </si>
  <si>
    <t xml:space="preserve">2. Over-collateralisation (OC) </t>
  </si>
  <si>
    <t>Legal</t>
  </si>
  <si>
    <t>Actual</t>
  </si>
  <si>
    <t>Minimum Committed</t>
  </si>
  <si>
    <t>Purpose</t>
  </si>
  <si>
    <t>G.3.2.1</t>
  </si>
  <si>
    <t>OC (%)</t>
  </si>
  <si>
    <t>ND2</t>
  </si>
  <si>
    <t>OG.3.2.1</t>
  </si>
  <si>
    <t>Optional information e.g. Asset Coverage Test (ACT)</t>
  </si>
  <si>
    <t>OG.3.2.2</t>
  </si>
  <si>
    <t>Optional information e.g. OC (NPV basis)</t>
  </si>
  <si>
    <t>OG.3.2.3</t>
  </si>
  <si>
    <t>OG.3.2.4</t>
  </si>
  <si>
    <t>OG.3.2.5</t>
  </si>
  <si>
    <t>OG.3.2.6</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</si>
  <si>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</si>
  <si>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</si>
  <si>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</si>
  <si>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</si>
  <si>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</si>
  <si>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</si>
  <si>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</si>
  <si>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</si>
  <si>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</si>
  <si>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</si>
  <si>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</si>
  <si>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</si>
  <si>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</si>
  <si>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</si>
  <si>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</si>
  <si>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</si>
  <si>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</si>
  <si>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</si>
  <si>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</si>
  <si>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</si>
  <si>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</si>
  <si>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</si>
  <si>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Contractual (mn)</t>
  </si>
  <si>
    <t>Expected Upon Prepayments (mn)</t>
  </si>
  <si>
    <t>% Total Contractual</t>
  </si>
  <si>
    <t>% Total Expected Upon Prepayments</t>
  </si>
  <si>
    <t>G.3.4.1</t>
  </si>
  <si>
    <t>Weighted Average life (in years)</t>
  </si>
  <si>
    <t>Residual Life (mn)</t>
  </si>
  <si>
    <t>By buckets:</t>
  </si>
  <si>
    <t>G.3.4.2</t>
  </si>
  <si>
    <t>0 - 1 Y</t>
  </si>
  <si>
    <t>G.3.4.3</t>
  </si>
  <si>
    <t>1 - 2 Y</t>
  </si>
  <si>
    <t>G.3.4.4</t>
  </si>
  <si>
    <t>2 - 3 Y</t>
  </si>
  <si>
    <t>G.3.4.5</t>
  </si>
  <si>
    <t>3 - 4 Y</t>
  </si>
  <si>
    <t>G.3.4.6</t>
  </si>
  <si>
    <t>4 - 5 Y</t>
  </si>
  <si>
    <t>G.3.4.7</t>
  </si>
  <si>
    <t>5 - 10 Y</t>
  </si>
  <si>
    <t>G.3.4.8</t>
  </si>
  <si>
    <t>10+ Y</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</si>
  <si>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</si>
  <si>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</si>
  <si>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</si>
  <si>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</si>
  <si>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</si>
  <si>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</si>
  <si>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</si>
  <si>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</si>
  <si>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</si>
  <si>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</si>
  <si>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</si>
  <si>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</si>
  <si>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</si>
  <si>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</si>
  <si>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</si>
  <si>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</si>
  <si>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</si>
  <si>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Initial Maturity  (mn)</t>
  </si>
  <si>
    <t>Extended Maturity (mn)</t>
  </si>
  <si>
    <t xml:space="preserve">% Total Initial Maturity </t>
  </si>
  <si>
    <t>% Total Extended Maturity</t>
  </si>
  <si>
    <t>G.3.5.1</t>
  </si>
  <si>
    <t>Maturity (mn)</t>
  </si>
  <si>
    <t>G.3.5.2</t>
  </si>
  <si>
    <t>G.3.5.3</t>
  </si>
  <si>
    <t>G.3.5.4</t>
  </si>
  <si>
    <t>G.3.5.5</t>
  </si>
  <si>
    <t>G.3.5.6</t>
  </si>
  <si>
    <t>G.3.5.7</t>
  </si>
  <si>
    <t>G.3.5.8</t>
  </si>
  <si>
    <t>G.3.5.9</t>
  </si>
  <si>
    <t>G.3.5.10</t>
  </si>
  <si>
    <t>OG.3.5.1</t>
  </si>
  <si>
    <t>OG.3.5.2</t>
  </si>
  <si>
    <t>OG.3.5.3</t>
  </si>
  <si>
    <t>OG.3.5.4</t>
  </si>
  <si>
    <t>OG.3.5.5</t>
  </si>
  <si>
    <t>OG.3.5.6</t>
  </si>
  <si>
    <t>OG.3.5.7</t>
  </si>
  <si>
    <t>OG.3.5.8</t>
  </si>
  <si>
    <t>OG.3.5.9</t>
  </si>
  <si>
    <t>OG.3.5.10</t>
  </si>
  <si>
    <t>6. Covered Assets - Currency</t>
  </si>
  <si>
    <t>Nominal [before hedging] (mn)</t>
  </si>
  <si>
    <t>Nominal [after hedging] (mn)</t>
  </si>
  <si>
    <t>% Total [before]</t>
  </si>
  <si>
    <t>% Total [after]</t>
  </si>
  <si>
    <t>G.3.6.1</t>
  </si>
  <si>
    <t>EUR</t>
  </si>
  <si>
    <t>G.3.6.2</t>
  </si>
  <si>
    <t>AUD</t>
  </si>
  <si>
    <t>G.3.6.3</t>
  </si>
  <si>
    <t>BRL</t>
  </si>
  <si>
    <t>G.3.6.4</t>
  </si>
  <si>
    <t>CAD</t>
  </si>
  <si>
    <t>G.3.6.5</t>
  </si>
  <si>
    <t>CHF</t>
  </si>
  <si>
    <t>G.3.6.6</t>
  </si>
  <si>
    <t>CZK</t>
  </si>
  <si>
    <t>G.3.6.7</t>
  </si>
  <si>
    <t>DKK</t>
  </si>
  <si>
    <t>G.3.6.8</t>
  </si>
  <si>
    <t>GBP</t>
  </si>
  <si>
    <t>G.3.6.9</t>
  </si>
  <si>
    <t>HKD</t>
  </si>
  <si>
    <t>G.3.6.10</t>
  </si>
  <si>
    <t>JPY</t>
  </si>
  <si>
    <t>G.3.6.11</t>
  </si>
  <si>
    <t>KRW</t>
  </si>
  <si>
    <t>G.3.6.12</t>
  </si>
  <si>
    <t>NOK</t>
  </si>
  <si>
    <t>G.3.6.13</t>
  </si>
  <si>
    <t>G.3.6.14</t>
  </si>
  <si>
    <t>SEK</t>
  </si>
  <si>
    <t>G.3.6.15</t>
  </si>
  <si>
    <t>SGD</t>
  </si>
  <si>
    <t>G.3.6.16</t>
  </si>
  <si>
    <t xml:space="preserve"> USD</t>
  </si>
  <si>
    <t>G.3.6.17</t>
  </si>
  <si>
    <t>G.3.6.18</t>
  </si>
  <si>
    <t>OG.3.6.1</t>
  </si>
  <si>
    <t>OG.3.6.2</t>
  </si>
  <si>
    <t>OG.3.6.3</t>
  </si>
  <si>
    <t>OG.3.6.4</t>
  </si>
  <si>
    <t>OG.3.6.5</t>
  </si>
  <si>
    <t>OG.3.6.6</t>
  </si>
  <si>
    <t>OG.3.6.7</t>
  </si>
  <si>
    <t>OG.3.6.8</t>
  </si>
  <si>
    <t>OG.3.6.9</t>
  </si>
  <si>
    <t xml:space="preserve">7. Covered Bonds - Currency </t>
  </si>
  <si>
    <t>G.3.7.1</t>
  </si>
  <si>
    <t>G.3.7.2</t>
  </si>
  <si>
    <t>G.3.7.3</t>
  </si>
  <si>
    <t>G.3.7.4</t>
  </si>
  <si>
    <t>G.3.7.5</t>
  </si>
  <si>
    <t>G.3.7.6</t>
  </si>
  <si>
    <t>G.3.7.7</t>
  </si>
  <si>
    <t>G.3.7.8</t>
  </si>
  <si>
    <t>G.3.7.9</t>
  </si>
  <si>
    <t>G.3.7.10</t>
  </si>
  <si>
    <t>G.3.7.11</t>
  </si>
  <si>
    <t>G.3.7.12</t>
  </si>
  <si>
    <t>G.3.7.13</t>
  </si>
  <si>
    <t>G.3.7.14</t>
  </si>
  <si>
    <t>G.3.7.15</t>
  </si>
  <si>
    <t>G.3.7.16</t>
  </si>
  <si>
    <t>USD</t>
  </si>
  <si>
    <t>OG.3.7.1</t>
  </si>
  <si>
    <t>OG.3.7.2</t>
  </si>
  <si>
    <t>OG.3.7.3</t>
  </si>
  <si>
    <t>OG.3.7.4</t>
  </si>
  <si>
    <t>OG.3.7.5</t>
  </si>
  <si>
    <t>OG.3.7.6</t>
  </si>
  <si>
    <t>OG.3.7.7</t>
  </si>
  <si>
    <t>OG.3.7.8</t>
  </si>
  <si>
    <t>OG.3.7.9</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</si>
  <si>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</si>
  <si>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</si>
  <si>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</si>
  <si>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</si>
  <si>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</si>
  <si>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</si>
  <si>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</si>
  <si>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</si>
  <si>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</si>
  <si>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</si>
  <si>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</si>
  <si>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</si>
  <si>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</si>
  <si>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</si>
  <si>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</si>
  <si>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</si>
  <si>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</si>
  <si>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G.3.9.2</t>
  </si>
  <si>
    <t>Exposures to/guaranteed by Supranational, Sovereign, Agency (SSA)</t>
  </si>
  <si>
    <t>G.3.9.3</t>
  </si>
  <si>
    <t>Exposures to central banks</t>
  </si>
  <si>
    <t>G.3.9.4</t>
  </si>
  <si>
    <t>Exposures to credit institutions</t>
  </si>
  <si>
    <t>G.3.9.5</t>
  </si>
  <si>
    <t>G.3.9.6</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</si>
  <si>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</si>
  <si>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</si>
  <si>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</si>
  <si>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</si>
  <si>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</si>
  <si>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</si>
  <si>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</si>
  <si>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</si>
  <si>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</si>
  <si>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</si>
  <si>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</si>
  <si>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</si>
  <si>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</si>
  <si>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</si>
  <si>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</si>
  <si>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</si>
  <si>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</si>
  <si>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</si>
  <si>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</si>
  <si>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</si>
  <si>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</si>
  <si>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</si>
  <si>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(Poland)</t>
  </si>
  <si>
    <t>G.3.10.2</t>
  </si>
  <si>
    <t>Eurozone</t>
  </si>
  <si>
    <t>G.3.10.3</t>
  </si>
  <si>
    <t>Rest of European Union (EU)</t>
  </si>
  <si>
    <t>G.3.10.4</t>
  </si>
  <si>
    <t>European Economic Area (not member of EU)</t>
  </si>
  <si>
    <t>G.3.10.5</t>
  </si>
  <si>
    <t>Switzerland</t>
  </si>
  <si>
    <t>G.3.10.6</t>
  </si>
  <si>
    <t>Australia</t>
  </si>
  <si>
    <t>G.3.10.7</t>
  </si>
  <si>
    <t>Brazil</t>
  </si>
  <si>
    <t>G.3.10.8</t>
  </si>
  <si>
    <t>Canada</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</si>
  <si>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</si>
  <si>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</si>
  <si>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</si>
  <si>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</si>
  <si>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</si>
  <si>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</si>
  <si>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</si>
  <si>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</si>
  <si>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</si>
  <si>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</si>
  <si>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</si>
  <si>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</si>
  <si>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</si>
  <si>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</si>
  <si>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</si>
  <si>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</si>
  <si>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</si>
  <si>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</si>
  <si>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</si>
  <si>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</si>
  <si>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</si>
  <si>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</si>
  <si>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</si>
  <si>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</si>
  <si>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</si>
  <si>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</si>
  <si>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</si>
  <si>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</si>
  <si>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</si>
  <si>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o/w substitute assets</t>
  </si>
  <si>
    <t>OG.3.11.2</t>
  </si>
  <si>
    <t>o/w liquidity buffer</t>
  </si>
  <si>
    <t>OG.3.11.3</t>
  </si>
  <si>
    <t>OG.3.11.4</t>
  </si>
  <si>
    <t>OG.3.11.5</t>
  </si>
  <si>
    <t>OG.3.11.6</t>
  </si>
  <si>
    <t>OG.3.11.7</t>
  </si>
  <si>
    <t xml:space="preserve">12. Bond List </t>
  </si>
  <si>
    <t>G.3.12.1</t>
  </si>
  <si>
    <t xml:space="preserve">Bond list </t>
  </si>
  <si>
    <t>13. Derivatives &amp; Swaps</t>
  </si>
  <si>
    <t>G.3.13.1</t>
  </si>
  <si>
    <t>Derivatives in the register / cover pool [notional] (mn)</t>
  </si>
  <si>
    <t>G.3.13.2</t>
  </si>
  <si>
    <t>Type of interest rate swaps (intra-group, external or both)</t>
  </si>
  <si>
    <t>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</si>
  <si>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</si>
  <si>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</si>
  <si>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</si>
  <si>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</si>
  <si>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</si>
  <si>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</si>
  <si>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</si>
  <si>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</si>
  <si>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</si>
  <si>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</si>
  <si>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14. Sustainable or other special purpose strategy - optional</t>
  </si>
  <si>
    <t>G.3.14.1</t>
  </si>
  <si>
    <t>Cover pool involved in a sustainable/special purpose strategy? (Y/N)</t>
  </si>
  <si>
    <t>G.3.14.2</t>
  </si>
  <si>
    <t>If yes to G.3.14.1 is there a commitment (1) or are already sustainable components present (2)?</t>
  </si>
  <si>
    <t>[For completion]</t>
  </si>
  <si>
    <t>G.3.14.3</t>
  </si>
  <si>
    <t xml:space="preserve">specific criteria </t>
  </si>
  <si>
    <t>G.3.14.4</t>
  </si>
  <si>
    <t>link to the committed objective criteria</t>
  </si>
  <si>
    <t>OG.3.14.1</t>
  </si>
  <si>
    <t>OG.3.14.2</t>
  </si>
  <si>
    <t>OG.3.14.3</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</si>
  <si>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</si>
  <si>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</si>
  <si>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</si>
  <si>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</si>
  <si>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</si>
  <si>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</si>
  <si>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</si>
  <si>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</si>
  <si>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</si>
  <si>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</si>
  <si>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</si>
  <si>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</si>
  <si>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</si>
  <si>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</si>
  <si>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</si>
  <si>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</si>
  <si>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</si>
  <si>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</si>
  <si>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</si>
  <si>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</si>
  <si>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</si>
  <si>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</si>
  <si>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</si>
  <si>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</si>
  <si>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</si>
  <si>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</si>
  <si>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</si>
  <si>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</si>
  <si>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</si>
  <si>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</si>
  <si>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</si>
  <si>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</si>
  <si>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</si>
  <si>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</si>
  <si>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</si>
  <si>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OG.3.14.39</t>
  </si>
  <si>
    <t>OG.3.14.40</t>
  </si>
  <si>
    <t>OG.3.14.41</t>
  </si>
  <si>
    <t xml:space="preserve">4. References to Capital Requirements Regulation (CRR) 129(7) </t>
  </si>
  <si>
    <t>Row</t>
  </si>
  <si>
    <t>The issuer believes that, at the time of its issuance and based on transparency data made publicly available by the issuer, these covered bonds would satisfy the eligibility criteria for Article 129(7) of the Capital Requirements Regulation (EU) 648/2012. It should be noted, however, that</t>
  </si>
  <si>
    <t>whether or not exposures in the form of covered bonds are eligible to preferential treatment under Regulation (EU) 648/2012 is ultimately a matter to be determined by a relevant investor institution and its relevant supervisory authority and the issuer does not accept any responsibility in this regard.</t>
  </si>
  <si>
    <t>G.4.1.1</t>
  </si>
  <si>
    <t xml:space="preserve">(i)         Value of the cover pool outstanding covered bonds: </t>
  </si>
  <si>
    <t>G.4.1.2</t>
  </si>
  <si>
    <t xml:space="preserve">(i)         Value of covered bonds: </t>
  </si>
  <si>
    <t>G.4.1.3</t>
  </si>
  <si>
    <t xml:space="preserve">(ii)        Geographical distribution: </t>
  </si>
  <si>
    <t>G.4.1.4</t>
  </si>
  <si>
    <t>(ii)        Type of cover assets:</t>
  </si>
  <si>
    <t>G.4.1.5</t>
  </si>
  <si>
    <t xml:space="preserve">(ii)        Loan size: </t>
  </si>
  <si>
    <t>G.4.1.6</t>
  </si>
  <si>
    <t xml:space="preserve">            (ii)        Interest rate risk - cover pool:</t>
  </si>
  <si>
    <t>G.4.1.7</t>
  </si>
  <si>
    <t>(ii)        Currency risk - cover pool:</t>
  </si>
  <si>
    <t>G.4.1.8</t>
  </si>
  <si>
    <t xml:space="preserve">          (ii)         Interest rate risk - covered bond:</t>
  </si>
  <si>
    <t>G.4.1.9</t>
  </si>
  <si>
    <t>(ii)        Currency risk - covered bond:</t>
  </si>
  <si>
    <t>G.4.1.10</t>
  </si>
  <si>
    <t>(Please refer to "Tab D. HTT Harmonised Glossary" for hedging strategy)</t>
  </si>
  <si>
    <t>G.4.1.11</t>
  </si>
  <si>
    <t xml:space="preserve">(iii)        Maturity structure of cover assets: </t>
  </si>
  <si>
    <t>G.4.1.12</t>
  </si>
  <si>
    <t xml:space="preserve">(iii)        Maturity structure of covered bonds: </t>
  </si>
  <si>
    <t>G.4.1.13</t>
  </si>
  <si>
    <t>(iv)        Percentage of loans more than ninety days past due:</t>
  </si>
  <si>
    <t>OG.4.1.1</t>
  </si>
  <si>
    <t>OG.4.1.2</t>
  </si>
  <si>
    <t>OG.4.1.3</t>
  </si>
  <si>
    <t>OG.4.1.4</t>
  </si>
  <si>
    <t>OG.4.1.5</t>
  </si>
  <si>
    <t>OG.4.1.6</t>
  </si>
  <si>
    <t>OG.4.1.7</t>
  </si>
  <si>
    <t>OG.4.1.8</t>
  </si>
  <si>
    <t>OG.4.1.9</t>
  </si>
  <si>
    <t>OG.4.1.10</t>
  </si>
  <si>
    <t>G.5.1.1</t>
  </si>
  <si>
    <t>Exposure to credit institute credit quality step 1 &amp; 2</t>
  </si>
  <si>
    <t>OG.5.1.1</t>
  </si>
  <si>
    <t>OG.5.1.2</t>
  </si>
  <si>
    <t>OG.5.1.3</t>
  </si>
  <si>
    <t>OG.5.1.4</t>
  </si>
  <si>
    <t>OG.5.1.5</t>
  </si>
  <si>
    <t>OG.5.1.6</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</si>
  <si>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</si>
  <si>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</si>
  <si>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</si>
  <si>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</si>
  <si>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</si>
  <si>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</si>
  <si>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</si>
  <si>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</si>
  <si>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</si>
  <si>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</si>
  <si>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</si>
  <si>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</si>
  <si>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</si>
  <si>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</si>
  <si>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</si>
  <si>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</si>
  <si>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</si>
  <si>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</si>
  <si>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</si>
  <si>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</si>
  <si>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</si>
  <si>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</si>
  <si>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</si>
  <si>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</si>
  <si>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</si>
  <si>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</si>
  <si>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</si>
  <si>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</si>
  <si>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</si>
  <si>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</si>
  <si>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</si>
  <si>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</si>
  <si>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</si>
  <si>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</si>
  <si>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</si>
  <si>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o/w Forest &amp; Agriculture</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</si>
  <si>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</si>
  <si>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</si>
  <si>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</si>
  <si>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</si>
  <si>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</si>
  <si>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</si>
  <si>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</si>
  <si>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</si>
  <si>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</si>
  <si>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</si>
  <si>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</si>
  <si>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</si>
  <si>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</si>
  <si>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</si>
  <si>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</si>
  <si>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</si>
  <si>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</si>
  <si>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</si>
  <si>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</si>
  <si>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</si>
  <si>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</si>
  <si>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OM.7.2.5</t>
  </si>
  <si>
    <t>OM.7.2.6</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</si>
  <si>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</si>
  <si>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</si>
  <si>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</si>
  <si>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</si>
  <si>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</si>
  <si>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</si>
  <si>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</si>
  <si>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</si>
  <si>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</si>
  <si>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</si>
  <si>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</si>
  <si>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</si>
  <si>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</si>
  <si>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</si>
  <si>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</si>
  <si>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</si>
  <si>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</si>
  <si>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</si>
  <si>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</si>
  <si>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</si>
  <si>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</si>
  <si>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</si>
  <si>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</si>
  <si>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</si>
  <si>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</si>
  <si>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Czechia</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</si>
  <si>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</si>
  <si>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</si>
  <si>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</si>
  <si>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</si>
  <si>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</si>
  <si>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</si>
  <si>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</si>
  <si>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</si>
  <si>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</si>
  <si>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</si>
  <si>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</si>
  <si>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</si>
  <si>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</si>
  <si>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</si>
  <si>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</si>
  <si>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</si>
  <si>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</si>
  <si>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</si>
  <si>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</si>
  <si>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Italy</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</si>
  <si>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</si>
  <si>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</si>
  <si>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</si>
  <si>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</si>
  <si>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</si>
  <si>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</si>
  <si>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</si>
  <si>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</si>
  <si>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</si>
  <si>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</si>
  <si>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</si>
  <si>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</si>
  <si>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</si>
  <si>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</si>
  <si>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</si>
  <si>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</si>
  <si>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</si>
  <si>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</si>
  <si>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</si>
  <si>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</si>
  <si>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</si>
  <si>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Sweden</t>
  </si>
  <si>
    <t>M.7.4.29</t>
  </si>
  <si>
    <t>M.7.4.30</t>
  </si>
  <si>
    <t>Iceland</t>
  </si>
  <si>
    <t>M.7.4.31</t>
  </si>
  <si>
    <t>Liechtenstein</t>
  </si>
  <si>
    <t>M.7.4.32</t>
  </si>
  <si>
    <t>Norway</t>
  </si>
  <si>
    <t>M.7.4.33</t>
  </si>
  <si>
    <t>M.7.4.34</t>
  </si>
  <si>
    <t>M.7.4.35</t>
  </si>
  <si>
    <t>United Kingdom</t>
  </si>
  <si>
    <t>M.7.4.36</t>
  </si>
  <si>
    <t>M.7.4.37</t>
  </si>
  <si>
    <t>M.7.4.38</t>
  </si>
  <si>
    <t>M.7.4.39</t>
  </si>
  <si>
    <t>M.7.4.40</t>
  </si>
  <si>
    <t>M.7.4.41</t>
  </si>
  <si>
    <t>M.7.4.42</t>
  </si>
  <si>
    <t>M.7.4.43</t>
  </si>
  <si>
    <t>M.7.4.44</t>
  </si>
  <si>
    <t>OM.7.4.1</t>
  </si>
  <si>
    <t>OM.7.4.2</t>
  </si>
  <si>
    <t>OM.7.4.3</t>
  </si>
  <si>
    <t>OM.7.4.4</t>
  </si>
  <si>
    <t>OM.7.4.5</t>
  </si>
  <si>
    <t>OM.7.4.6</t>
  </si>
  <si>
    <t>OM.7.4.7</t>
  </si>
  <si>
    <t>OM.7.4.8</t>
  </si>
  <si>
    <t>OM.7.4.9</t>
  </si>
  <si>
    <t>OM.7.4.10</t>
  </si>
  <si>
    <t>5. Breakdown by domestic regions</t>
  </si>
  <si>
    <t>M.7.5.1</t>
  </si>
  <si>
    <t>Województwo dolnośląskie</t>
  </si>
  <si>
    <t>M.7.5.2</t>
  </si>
  <si>
    <t>Województwo kujawsko-pomorskie</t>
  </si>
  <si>
    <t>M.7.5.3</t>
  </si>
  <si>
    <t>Województwo lubelskie</t>
  </si>
  <si>
    <t>M.7.5.4</t>
  </si>
  <si>
    <t>Województwo lubuskie</t>
  </si>
  <si>
    <t>M.7.5.5</t>
  </si>
  <si>
    <t>Województwo łódzkie</t>
  </si>
  <si>
    <t>M.7.5.6</t>
  </si>
  <si>
    <t>Województwo małopolskie</t>
  </si>
  <si>
    <t>M.7.5.7</t>
  </si>
  <si>
    <t>Województwo mazowieckie</t>
  </si>
  <si>
    <t>M.7.5.8</t>
  </si>
  <si>
    <t>Województwo opolskie</t>
  </si>
  <si>
    <t>M.7.5.9</t>
  </si>
  <si>
    <t>Województwo podkarpackie</t>
  </si>
  <si>
    <t>M.7.5.10</t>
  </si>
  <si>
    <t>Województwo podlaskie</t>
  </si>
  <si>
    <t>M.7.5.11</t>
  </si>
  <si>
    <t>Województwo pomorskie</t>
  </si>
  <si>
    <t>M.7.5.12</t>
  </si>
  <si>
    <t>Województwo śląskie</t>
  </si>
  <si>
    <t>M.7.5.13</t>
  </si>
  <si>
    <t>Województwo świętokrzyskie</t>
  </si>
  <si>
    <t>M.7.5.14</t>
  </si>
  <si>
    <t>Województwo warmińsko-mazurskie</t>
  </si>
  <si>
    <t>M.7.5.15</t>
  </si>
  <si>
    <t>Województwo wielkopolskie</t>
  </si>
  <si>
    <t>M.7.5.16</t>
  </si>
  <si>
    <t>Województwo zachodniopomorskie</t>
  </si>
  <si>
    <t>M.7.5.17</t>
  </si>
  <si>
    <t>TBC at a country level</t>
  </si>
  <si>
    <t>M.7.5.18</t>
  </si>
  <si>
    <t>M.7.5.19</t>
  </si>
  <si>
    <t>M.7.5.20</t>
  </si>
  <si>
    <t>M.7.5.21</t>
  </si>
  <si>
    <t>M.7.5.22</t>
  </si>
  <si>
    <t>M.7.5.23</t>
  </si>
  <si>
    <t>M.7.5.24</t>
  </si>
  <si>
    <t>M.7.5.25</t>
  </si>
  <si>
    <t>M.7.5.26</t>
  </si>
  <si>
    <t>M.7.5.27</t>
  </si>
  <si>
    <t>M.7.5.28</t>
  </si>
  <si>
    <t>M.7.5.29</t>
  </si>
  <si>
    <t>M.7.5.30</t>
  </si>
  <si>
    <t>M.7.5.31</t>
  </si>
  <si>
    <t>M.7.5.32</t>
  </si>
  <si>
    <t>M.7.5.33</t>
  </si>
  <si>
    <t>M.7.5.34</t>
  </si>
  <si>
    <t>M.7.5.35</t>
  </si>
  <si>
    <t>M.7.5.36</t>
  </si>
  <si>
    <t>M.7.5.37</t>
  </si>
  <si>
    <t>M.7.5.38</t>
  </si>
  <si>
    <t>M.7.5.39</t>
  </si>
  <si>
    <t>M.7.5.40</t>
  </si>
  <si>
    <t>M.7.5.41</t>
  </si>
  <si>
    <t>M.7.5.42</t>
  </si>
  <si>
    <t>M.7.5.43</t>
  </si>
  <si>
    <t>M.7.5.44</t>
  </si>
  <si>
    <t>M.7.5.45</t>
  </si>
  <si>
    <t>M.7.5.46</t>
  </si>
  <si>
    <t>M.7.5.47</t>
  </si>
  <si>
    <t>M.7.5.48</t>
  </si>
  <si>
    <t>M.7.5.49</t>
  </si>
  <si>
    <t>M.7.5.50</t>
  </si>
  <si>
    <t>6. Breakdown by Interest Rate</t>
  </si>
  <si>
    <t>M.7.6.1</t>
  </si>
  <si>
    <t>Fixed rate</t>
  </si>
  <si>
    <t>M.7.6.2</t>
  </si>
  <si>
    <t>Floating rate</t>
  </si>
  <si>
    <t>M.7.6.3</t>
  </si>
  <si>
    <t>Periodically fixed</t>
  </si>
  <si>
    <t>M.7.6.4</t>
  </si>
  <si>
    <t>OM.7.6.2</t>
  </si>
  <si>
    <t>OM.7.6.3</t>
  </si>
  <si>
    <t>OM.7.6.4</t>
  </si>
  <si>
    <t>OM.7.6.5</t>
  </si>
  <si>
    <t>OM.7.6.6</t>
  </si>
  <si>
    <t>7. Breakdown by Repayment Type</t>
  </si>
  <si>
    <t>M.7.7.1</t>
  </si>
  <si>
    <t>Bullet / interest only</t>
  </si>
  <si>
    <t>M.7.7.2</t>
  </si>
  <si>
    <t>Amortising</t>
  </si>
  <si>
    <t>M.7.7.3</t>
  </si>
  <si>
    <t>OM.7.7.1</t>
  </si>
  <si>
    <t>Annuity with baloon payment</t>
  </si>
  <si>
    <t>OM.7.7.2</t>
  </si>
  <si>
    <t>Annuity with principal grace period</t>
  </si>
  <si>
    <t>OM.7.7.3</t>
  </si>
  <si>
    <t>Annuity</t>
  </si>
  <si>
    <t>OM.7.7.4</t>
  </si>
  <si>
    <t>OM.7.7.5</t>
  </si>
  <si>
    <t>OM.7.7.6</t>
  </si>
  <si>
    <t xml:space="preserve">8. Loan Seasoning </t>
  </si>
  <si>
    <t>M.7.8.1</t>
  </si>
  <si>
    <t>Up to 12months</t>
  </si>
  <si>
    <t>M.7.8.2</t>
  </si>
  <si>
    <t>≥  12 - ≤ 24 months</t>
  </si>
  <si>
    <t>M.7.8.3</t>
  </si>
  <si>
    <t>≥ 24 - ≤ 36 months</t>
  </si>
  <si>
    <t>M.7.8.4</t>
  </si>
  <si>
    <t>≥ 36 - ≤ 60 months</t>
  </si>
  <si>
    <t>M.7.8.5</t>
  </si>
  <si>
    <t>≥ 60 months</t>
  </si>
  <si>
    <t>OM.7.8.1</t>
  </si>
  <si>
    <t>OM.7.8.2</t>
  </si>
  <si>
    <t>OM.7.8.3</t>
  </si>
  <si>
    <t>OM.7.8.4</t>
  </si>
  <si>
    <t>9. Non-Performing Loans (NPLs)</t>
  </si>
  <si>
    <t>M.7.9.1</t>
  </si>
  <si>
    <t>% NPLs</t>
  </si>
  <si>
    <t>OM.7.9.1</t>
  </si>
  <si>
    <t>OM.7.9.2</t>
  </si>
  <si>
    <t>OM.7.9.3</t>
  </si>
  <si>
    <t>OM.7.9.4</t>
  </si>
  <si>
    <t>10. Loan Size Information</t>
  </si>
  <si>
    <t>Nominal</t>
  </si>
  <si>
    <t>Number of Loans</t>
  </si>
  <si>
    <t>% No. of Loans</t>
  </si>
  <si>
    <t>M.7A.10.1</t>
  </si>
  <si>
    <t>Average loan size (000s)</t>
  </si>
  <si>
    <t>By buckets (mn):</t>
  </si>
  <si>
    <t>M.7A.10.2</t>
  </si>
  <si>
    <t>=&lt;250,000</t>
  </si>
  <si>
    <t>M.7A.10.3</t>
  </si>
  <si>
    <t>(250,000; 500,000]</t>
  </si>
  <si>
    <t>M.7A.10.4</t>
  </si>
  <si>
    <t>(500,000; 1,000,000]</t>
  </si>
  <si>
    <t>M.7A.10.5</t>
  </si>
  <si>
    <t>(1,000,000; 5,000,000]</t>
  </si>
  <si>
    <t>M.7A.10.6</t>
  </si>
  <si>
    <t>(5,000,000; 10,000,000]</t>
  </si>
  <si>
    <t>M.7A.10.7</t>
  </si>
  <si>
    <t>(10,000,000; 15,000,000]</t>
  </si>
  <si>
    <t>M.7A.10.8</t>
  </si>
  <si>
    <t>(15,000,000; 20,000,000]</t>
  </si>
  <si>
    <t>M.7A.10.9</t>
  </si>
  <si>
    <t>(20,000,000; 30,000,000]</t>
  </si>
  <si>
    <t>M.7A.10.10</t>
  </si>
  <si>
    <t>(30,000,000; 40,000,000]</t>
  </si>
  <si>
    <t>M.7A.10.11</t>
  </si>
  <si>
    <t>(40,000,000; 50,000,000]</t>
  </si>
  <si>
    <t>M.7A.10.12</t>
  </si>
  <si>
    <t>&gt;50,000,000</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</si>
  <si>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</si>
  <si>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</si>
  <si>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</si>
  <si>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</si>
  <si>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</si>
  <si>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</si>
  <si>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</si>
  <si>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</si>
  <si>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</si>
  <si>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</si>
  <si>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</si>
  <si>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</si>
  <si>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</si>
  <si>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</si>
  <si>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</si>
  <si>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</si>
  <si>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</si>
  <si>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</si>
  <si>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</si>
  <si>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</si>
  <si>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</si>
  <si>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</si>
  <si>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</si>
  <si>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</si>
  <si>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</si>
  <si>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</si>
  <si>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</si>
  <si>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</si>
  <si>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</si>
  <si>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</si>
  <si>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</si>
  <si>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</si>
  <si>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</si>
  <si>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</si>
  <si>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</si>
  <si>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</si>
  <si>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</si>
  <si>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</si>
  <si>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</si>
  <si>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</si>
  <si>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</si>
  <si>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</si>
  <si>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</si>
  <si>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</si>
  <si>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</si>
  <si>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</si>
  <si>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</si>
  <si>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</si>
  <si>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</si>
  <si>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</si>
  <si>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</si>
  <si>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</si>
  <si>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</si>
  <si>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</si>
  <si>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</si>
  <si>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</si>
  <si>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</si>
  <si>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</si>
  <si>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</si>
  <si>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</si>
  <si>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</si>
  <si>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</si>
  <si>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</si>
  <si>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</si>
  <si>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</si>
  <si>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</si>
  <si>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o/w Subsidised housing</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</si>
  <si>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</si>
  <si>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</si>
  <si>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</si>
  <si>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</si>
  <si>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</si>
  <si>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</si>
  <si>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</si>
  <si>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</si>
  <si>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</si>
  <si>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</si>
  <si>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</si>
  <si>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</si>
  <si>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</si>
  <si>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OM.7A.13.11</t>
  </si>
  <si>
    <t>14. Loan by Ranking</t>
  </si>
  <si>
    <t>M.7A.14.1</t>
  </si>
  <si>
    <t xml:space="preserve">1st lien / No prior ranks </t>
  </si>
  <si>
    <t>M.7A.14.2</t>
  </si>
  <si>
    <t>Guaranteed</t>
  </si>
  <si>
    <t>M.7A.14.3</t>
  </si>
  <si>
    <t>OM.7A.14.1</t>
  </si>
  <si>
    <t>OM.7A.14.2</t>
  </si>
  <si>
    <t>OM.7A.14.3</t>
  </si>
  <si>
    <t>OM.7A.14.4</t>
  </si>
  <si>
    <t>OM.7A.14.5</t>
  </si>
  <si>
    <t>OM.7A.14.6</t>
  </si>
  <si>
    <t>15. EPC  Information of the financed RRE - optional</t>
  </si>
  <si>
    <t>Number of dwellings</t>
  </si>
  <si>
    <t>% No. of Dwellings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</si>
  <si>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</si>
  <si>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</si>
  <si>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</si>
  <si>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</si>
  <si>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</si>
  <si>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</si>
  <si>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</si>
  <si>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</si>
  <si>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</si>
  <si>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</si>
  <si>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</si>
  <si>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</si>
  <si>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</si>
  <si>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</si>
  <si>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</si>
  <si>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</si>
  <si>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</si>
  <si>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</si>
  <si>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no data</t>
  </si>
  <si>
    <t>M.7A.15.19</t>
  </si>
  <si>
    <t>OM.7A.15.1</t>
  </si>
  <si>
    <t>OM.7A.15.2</t>
  </si>
  <si>
    <t>OM.7A.15.3</t>
  </si>
  <si>
    <t>16. Average energy use intensity (kWh/m2 per year) - optional</t>
  </si>
  <si>
    <t>M.7A.16.1</t>
  </si>
  <si>
    <t>M.7A.16.2</t>
  </si>
  <si>
    <t>M.7A.16.3</t>
  </si>
  <si>
    <t>M.7A.16.4</t>
  </si>
  <si>
    <t>M.7A.16.5</t>
  </si>
  <si>
    <t>M.7A.16.6</t>
  </si>
  <si>
    <t>M.7A.16.7</t>
  </si>
  <si>
    <t>M.7A.16.8</t>
  </si>
  <si>
    <t>M.7A.16.9</t>
  </si>
  <si>
    <t>M.7A.16.10</t>
  </si>
  <si>
    <t>M.7A.16.11</t>
  </si>
  <si>
    <t>M.7A.16.12</t>
  </si>
  <si>
    <t>M.7A.16.13</t>
  </si>
  <si>
    <t>M.7A.16.14</t>
  </si>
  <si>
    <t>M.7A.16.15</t>
  </si>
  <si>
    <t>M.7A.16.16</t>
  </si>
  <si>
    <t>M.7A.16.17</t>
  </si>
  <si>
    <t>M.7A.16.18</t>
  </si>
  <si>
    <t>M.7A.16.19</t>
  </si>
  <si>
    <t>OM.7A.16.1</t>
  </si>
  <si>
    <t>OM.7A.16.2</t>
  </si>
  <si>
    <t>OM.7A.16.3</t>
  </si>
  <si>
    <t>17. Property Age Structure - optional</t>
  </si>
  <si>
    <t>M.7A.17.1</t>
  </si>
  <si>
    <t>older than 1919</t>
  </si>
  <si>
    <t>M.7A.17.2</t>
  </si>
  <si>
    <t>1919 - 1945</t>
  </si>
  <si>
    <t>M.7A.17.3</t>
  </si>
  <si>
    <t>1946 - 1960</t>
  </si>
  <si>
    <t>M.7A.17.4</t>
  </si>
  <si>
    <t>1961 - 1970</t>
  </si>
  <si>
    <t>M.7A.17.5</t>
  </si>
  <si>
    <t>1971 - 1980</t>
  </si>
  <si>
    <t>M.7A.17.6</t>
  </si>
  <si>
    <t>1981 - 1990</t>
  </si>
  <si>
    <t>M.7A.17.7</t>
  </si>
  <si>
    <t>1991 - 2000</t>
  </si>
  <si>
    <t>M.7A.17.8</t>
  </si>
  <si>
    <t>2001 - 2005</t>
  </si>
  <si>
    <t>M.7A.17.9</t>
  </si>
  <si>
    <t>2006 and later</t>
  </si>
  <si>
    <t>M.7A.17.10</t>
  </si>
  <si>
    <t>M.7A.17.11</t>
  </si>
  <si>
    <t>OM.7A.17.1</t>
  </si>
  <si>
    <t>18. Dwelling type - optional</t>
  </si>
  <si>
    <t>M.7A.18.1</t>
  </si>
  <si>
    <t>House, detached or semi-detached</t>
  </si>
  <si>
    <t>M.7A.18.2</t>
  </si>
  <si>
    <t>Flat or Apartment</t>
  </si>
  <si>
    <t>M.7A.18.3</t>
  </si>
  <si>
    <t>Bungalow</t>
  </si>
  <si>
    <t>M.7A.18.4</t>
  </si>
  <si>
    <t>Terraced House</t>
  </si>
  <si>
    <t>M.7A.18.5</t>
  </si>
  <si>
    <t>Multifamily House</t>
  </si>
  <si>
    <t>M.7A.18.6</t>
  </si>
  <si>
    <t>Land Only</t>
  </si>
  <si>
    <t>M.7A.18.7</t>
  </si>
  <si>
    <t>other</t>
  </si>
  <si>
    <t>M.7A.18.8</t>
  </si>
  <si>
    <t>OM.7A.18.1</t>
  </si>
  <si>
    <t>19. New Residential Property - optional</t>
  </si>
  <si>
    <t>M.7A.19.1</t>
  </si>
  <si>
    <t>New Property</t>
  </si>
  <si>
    <t>M.7A.19.2</t>
  </si>
  <si>
    <t>Existing property</t>
  </si>
  <si>
    <t>M.7A.19.3</t>
  </si>
  <si>
    <t>M.7A.19.4</t>
  </si>
  <si>
    <t>M.7A.19.5</t>
  </si>
  <si>
    <t>M.7A.19.6</t>
  </si>
  <si>
    <t xml:space="preserve">20. CO2 emission (kg of CO2 per year) - optional </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</si>
  <si>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</si>
  <si>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</si>
  <si>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</si>
  <si>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</si>
  <si>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</si>
  <si>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</si>
  <si>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</si>
  <si>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</si>
  <si>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</si>
  <si>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</si>
  <si>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</si>
  <si>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</si>
  <si>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</si>
  <si>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</si>
  <si>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</si>
  <si>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</si>
  <si>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</si>
  <si>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</si>
  <si>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</si>
  <si>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</si>
  <si>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</si>
  <si>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</si>
  <si>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</si>
  <si>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</si>
  <si>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</si>
  <si>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</si>
  <si>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</si>
  <si>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</si>
  <si>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</si>
  <si>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</si>
  <si>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</si>
  <si>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</si>
  <si>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</si>
  <si>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</si>
  <si>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</si>
  <si>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</si>
  <si>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</si>
  <si>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</si>
  <si>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</si>
  <si>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</si>
  <si>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</si>
  <si>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</si>
  <si>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</si>
  <si>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</si>
  <si>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</si>
  <si>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</si>
  <si>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</si>
  <si>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</si>
  <si>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7B Commercial Cover Pool</t>
  </si>
  <si>
    <t>21. Loan Size Information</t>
  </si>
  <si>
    <t>M.7B.15.1</t>
  </si>
  <si>
    <t>M.7B.15.2</t>
  </si>
  <si>
    <t>M.7B.15.3</t>
  </si>
  <si>
    <t>M.7B.15.4</t>
  </si>
  <si>
    <t>M.7B.15.5</t>
  </si>
  <si>
    <t>M.7B.15.6</t>
  </si>
  <si>
    <t>M.7B.15.7</t>
  </si>
  <si>
    <t>M.7B.15.8</t>
  </si>
  <si>
    <t>M.7B.15.9</t>
  </si>
  <si>
    <t>M.7B.15.10</t>
  </si>
  <si>
    <t>M.7B.15.11</t>
  </si>
  <si>
    <t>M.7B.15.12</t>
  </si>
  <si>
    <t>M.7B.15.26</t>
  </si>
  <si>
    <t xml:space="preserve">22. Loan to Value (LTV) Information - UNINDEXED </t>
  </si>
  <si>
    <t>M.7B.16.1</t>
  </si>
  <si>
    <t>M.7B.16.2</t>
  </si>
  <si>
    <t>M.7B.16.3</t>
  </si>
  <si>
    <t>M.7B.16.4</t>
  </si>
  <si>
    <t>M.7B.16.5</t>
  </si>
  <si>
    <t>M.7B.16.6</t>
  </si>
  <si>
    <t>M.7B.16.7</t>
  </si>
  <si>
    <t>M.7B.16.8</t>
  </si>
  <si>
    <t>M.7B.16.9</t>
  </si>
  <si>
    <t>M.7B.16.10</t>
  </si>
  <si>
    <t>OM.7B.16.1</t>
  </si>
  <si>
    <t>OM.7B.16.2</t>
  </si>
  <si>
    <t>OM.7B.16.3</t>
  </si>
  <si>
    <t>OM.7B.16.4</t>
  </si>
  <si>
    <t>OM.7B.16.5</t>
  </si>
  <si>
    <t>OM.7B.16.6</t>
  </si>
  <si>
    <t>OM.7B.16.7</t>
  </si>
  <si>
    <t>OM.7B.16.8</t>
  </si>
  <si>
    <t>OM.7B.16.9</t>
  </si>
  <si>
    <t>23. Loan to Value (LTV) Information - INDEXED</t>
  </si>
  <si>
    <t>M.7B.17.1</t>
  </si>
  <si>
    <t>M.7B.17.2</t>
  </si>
  <si>
    <t>M.7B.17.3</t>
  </si>
  <si>
    <t>M.7B.17.4</t>
  </si>
  <si>
    <t>M.7B.17.5</t>
  </si>
  <si>
    <t>M.7B.17.6</t>
  </si>
  <si>
    <t>M.7B.17.7</t>
  </si>
  <si>
    <t>M.7B.17.8</t>
  </si>
  <si>
    <t>M.7B.17.9</t>
  </si>
  <si>
    <t>M.7B.17.10</t>
  </si>
  <si>
    <t>OM.7B.17.1</t>
  </si>
  <si>
    <t>OM.7B.17.2</t>
  </si>
  <si>
    <t>OM.7B.17.3</t>
  </si>
  <si>
    <t>OM.7B.17.4</t>
  </si>
  <si>
    <t>OM.7B.17.5</t>
  </si>
  <si>
    <t>OM.7B.17.6</t>
  </si>
  <si>
    <t>OM.7B.17.7</t>
  </si>
  <si>
    <t>OM.7B.17.8</t>
  </si>
  <si>
    <t>OM.7B.17.9</t>
  </si>
  <si>
    <t>24. Breakdown by Type</t>
  </si>
  <si>
    <t>% Commercial loans</t>
  </si>
  <si>
    <t>M.7B.24.1</t>
  </si>
  <si>
    <t>Retail</t>
  </si>
  <si>
    <t>M.7B.24.2</t>
  </si>
  <si>
    <t>Office</t>
  </si>
  <si>
    <t>M.7B.24.3</t>
  </si>
  <si>
    <t>Hotel/Tourism</t>
  </si>
  <si>
    <t>M.7B.24.4</t>
  </si>
  <si>
    <t>Shopping malls</t>
  </si>
  <si>
    <t>M.7B.24.5</t>
  </si>
  <si>
    <t>Industry</t>
  </si>
  <si>
    <t>M.7B.24.6</t>
  </si>
  <si>
    <t>Agriculture</t>
  </si>
  <si>
    <t>M.7B.24.7</t>
  </si>
  <si>
    <t>Other commercially used</t>
  </si>
  <si>
    <t>M.7B.24.8</t>
  </si>
  <si>
    <t xml:space="preserve">Hospital </t>
  </si>
  <si>
    <t>M.7B.24.9</t>
  </si>
  <si>
    <t xml:space="preserve">School </t>
  </si>
  <si>
    <t>M.7B.24.10</t>
  </si>
  <si>
    <t>other RE with a social relevant purpose</t>
  </si>
  <si>
    <t>M.7B.24.11</t>
  </si>
  <si>
    <t>Land</t>
  </si>
  <si>
    <t>M.7B.24.12</t>
  </si>
  <si>
    <t>Property developers / Bulding under construction</t>
  </si>
  <si>
    <t>M.7B.24.13</t>
  </si>
  <si>
    <t>OM.7B.24.1</t>
  </si>
  <si>
    <t>o/w Cultural purposes</t>
  </si>
  <si>
    <t>OM.7B.24.2</t>
  </si>
  <si>
    <t>OM.7B.24.3</t>
  </si>
  <si>
    <t>OM.7B.24.4</t>
  </si>
  <si>
    <t>OM.7B.24.5</t>
  </si>
  <si>
    <t>OM.7B.24.6</t>
  </si>
  <si>
    <t>OM.7B.24.7</t>
  </si>
  <si>
    <t>OM.7B.24.8</t>
  </si>
  <si>
    <t>OM.7B.24.9</t>
  </si>
  <si>
    <t>OM.7B.24.10</t>
  </si>
  <si>
    <t>OM.7B.24.11</t>
  </si>
  <si>
    <t>OM.7B.24.12</t>
  </si>
  <si>
    <t>OM.7B.24.13</t>
  </si>
  <si>
    <t>OM.7B.24.14</t>
  </si>
  <si>
    <t>25. EPC  Information of the financed CRE - optional</t>
  </si>
  <si>
    <t>Number of CRE</t>
  </si>
  <si>
    <t>% No. of CRE</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</si>
  <si>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</si>
  <si>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</si>
  <si>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</si>
  <si>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</si>
  <si>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</si>
  <si>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</si>
  <si>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</si>
  <si>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</si>
  <si>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</si>
  <si>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</si>
  <si>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</si>
  <si>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</si>
  <si>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</si>
  <si>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</si>
  <si>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</si>
  <si>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</si>
  <si>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</si>
  <si>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</si>
  <si>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</si>
  <si>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</si>
  <si>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</si>
  <si>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</si>
  <si>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26. Average energy use intensity (kWh/m2 per year) - optional</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</si>
  <si>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</si>
  <si>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</si>
  <si>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</si>
  <si>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</si>
  <si>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</si>
  <si>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</si>
  <si>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</si>
  <si>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</si>
  <si>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</si>
  <si>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</si>
  <si>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</si>
  <si>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</si>
  <si>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</si>
  <si>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</si>
  <si>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</si>
  <si>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</si>
  <si>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</si>
  <si>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</si>
  <si>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</si>
  <si>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</si>
  <si>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</si>
  <si>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</si>
  <si>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27. CRE Age Structure - optional</t>
  </si>
  <si>
    <t>M.7B.27.1</t>
  </si>
  <si>
    <t>M.7B.27.2</t>
  </si>
  <si>
    <t>M.7B.27.3</t>
  </si>
  <si>
    <t>M.7B.27.4</t>
  </si>
  <si>
    <t>M.7B.27.5</t>
  </si>
  <si>
    <t>M.7B.27.6</t>
  </si>
  <si>
    <t>M.7B.27.7</t>
  </si>
  <si>
    <t>M.7B.27.8</t>
  </si>
  <si>
    <t>M.7B.27.9</t>
  </si>
  <si>
    <t>M.7B.27.10</t>
  </si>
  <si>
    <t>M.7B.27.11</t>
  </si>
  <si>
    <t>OM.7B.27.1</t>
  </si>
  <si>
    <t>28. New Commercial Property - optional</t>
  </si>
  <si>
    <t>M.7B.28.1</t>
  </si>
  <si>
    <t>M.7B.28.2</t>
  </si>
  <si>
    <t>Existing Property</t>
  </si>
  <si>
    <t>M.7B.28.3</t>
  </si>
  <si>
    <t>M.7B.28.4</t>
  </si>
  <si>
    <t>M.7B.28.5</t>
  </si>
  <si>
    <t xml:space="preserve">29. CO2 emission (kg of CO2 per year) - optional </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</si>
  <si>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</si>
  <si>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</si>
  <si>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</si>
  <si>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</si>
  <si>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</si>
  <si>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</si>
  <si>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</si>
  <si>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</si>
  <si>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</si>
  <si>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</si>
  <si>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</si>
  <si>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</si>
  <si>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</si>
  <si>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</si>
  <si>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</si>
  <si>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</si>
  <si>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</si>
  <si>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</si>
  <si>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</si>
  <si>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1. General Information</t>
  </si>
  <si>
    <t>% Public Sector Assets</t>
  </si>
  <si>
    <t>5. Breakdown by regions of main country of origin</t>
  </si>
  <si>
    <t>% Shipping Loans</t>
  </si>
  <si>
    <t>C. Harmonised Transparency Template - Glossary</t>
  </si>
  <si>
    <t>The definitions below reflect the national specificities</t>
  </si>
  <si>
    <t>1. Glossary - Standard Harmonised Items</t>
  </si>
  <si>
    <t>[Insert Definition Below]</t>
  </si>
  <si>
    <t>HG.1.1</t>
  </si>
  <si>
    <t>OC Calculation: Actual</t>
  </si>
  <si>
    <t>HG.1.2</t>
  </si>
  <si>
    <t>OC Calculation: Legal minimum</t>
  </si>
  <si>
    <t>HG.1.3</t>
  </si>
  <si>
    <t>OC Calculation: Committed</t>
  </si>
  <si>
    <t>HG.1.4</t>
  </si>
  <si>
    <t>Interest Rate Types</t>
  </si>
  <si>
    <t>HG.1.5</t>
  </si>
  <si>
    <t xml:space="preserve">Residual Life Buckets of Cover assets [i.e. how is the contractual and/or expected residual life defined? What assumptions eg, in terms of prepayments? etc.] </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</si>
  <si>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</si>
  <si>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</si>
  <si>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</si>
  <si>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</si>
  <si>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</si>
  <si>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</si>
  <si>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</si>
  <si>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</si>
  <si>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</si>
  <si>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</si>
  <si>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</si>
  <si>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</si>
  <si>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</si>
  <si>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</si>
  <si>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</si>
  <si>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</si>
  <si>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</si>
  <si>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</si>
  <si>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</si>
  <si>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</si>
  <si>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</si>
  <si>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</si>
  <si>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2. Reason for No Data</t>
  </si>
  <si>
    <t>Value</t>
  </si>
  <si>
    <t>HG.2.1</t>
  </si>
  <si>
    <t xml:space="preserve">Not applicable for the jurisdiction </t>
  </si>
  <si>
    <t>HG.2.2</t>
  </si>
  <si>
    <t>Not relevant for the issuer and/or CB programme at the present time</t>
  </si>
  <si>
    <t>HG.2.3</t>
  </si>
  <si>
    <t>Not available at the present time</t>
  </si>
  <si>
    <t>ND3</t>
  </si>
  <si>
    <t>OHG.2.1</t>
  </si>
  <si>
    <t>OHG.2.2</t>
  </si>
  <si>
    <t>3. Glossary - Extra national and/or Issuer Items</t>
  </si>
  <si>
    <t>HG.3.1</t>
  </si>
  <si>
    <t>Other definitions deemed relevant</t>
  </si>
  <si>
    <t>OHG.3.1</t>
  </si>
  <si>
    <t>OHG.3.2</t>
  </si>
  <si>
    <t>OHG.3.3</t>
  </si>
  <si>
    <t>OHG.3.4</t>
  </si>
  <si>
    <t>OHG.3.5</t>
  </si>
  <si>
    <t>This addendum is optional</t>
  </si>
  <si>
    <t>E. Harmonised Transparency Template - Optional ECB - ECAIs Data Disclosure</t>
  </si>
  <si>
    <t>HTT 2022</t>
  </si>
  <si>
    <t>[Please insert currency]</t>
  </si>
  <si>
    <t xml:space="preserve"> Reason for No Data in Worksheet E. </t>
  </si>
  <si>
    <t>CONTENT OF TAB E</t>
  </si>
  <si>
    <t>1. Additional information on the programme</t>
  </si>
  <si>
    <t>2.  Additional information on the swaps</t>
  </si>
  <si>
    <t>Confidential</t>
  </si>
  <si>
    <t>ND4</t>
  </si>
  <si>
    <t>3.  Additional information on the asset distribution</t>
  </si>
  <si>
    <t>* Legal Entity Identifier (LEI) finder: http://www.lei-lookup.com/#!search</t>
  </si>
  <si>
    <t>** Weighted Average Maturity = Remaining Term to Maturity</t>
  </si>
  <si>
    <t>1.  Additional information on the programme</t>
  </si>
  <si>
    <t>Transaction Counterparties</t>
  </si>
  <si>
    <t>Name</t>
  </si>
  <si>
    <t>Legal Entity Identifier (LEI)*</t>
  </si>
  <si>
    <t>E.1.1.1</t>
  </si>
  <si>
    <t>Sponsor (if applicable)</t>
  </si>
  <si>
    <t>Example Bank</t>
  </si>
  <si>
    <t>E.1.1.2</t>
  </si>
  <si>
    <t>E.1.1.3</t>
  </si>
  <si>
    <t>Back-up servicer</t>
  </si>
  <si>
    <t>E.1.1.4</t>
  </si>
  <si>
    <t>BUS facilitator</t>
  </si>
  <si>
    <t>E.1.1.5</t>
  </si>
  <si>
    <t xml:space="preserve">Cash manager </t>
  </si>
  <si>
    <t>E.1.1.6</t>
  </si>
  <si>
    <t>Back-up cash manager</t>
  </si>
  <si>
    <t>E.1.1.7</t>
  </si>
  <si>
    <t>Account bank</t>
  </si>
  <si>
    <t>E.1.1.8</t>
  </si>
  <si>
    <t>Standby account bank</t>
  </si>
  <si>
    <t>E.1.1.9</t>
  </si>
  <si>
    <t>Account bank guarantor</t>
  </si>
  <si>
    <t>E.1.1.10</t>
  </si>
  <si>
    <t>Trustee</t>
  </si>
  <si>
    <t>E.1.1.11</t>
  </si>
  <si>
    <t>Cover Pool Monitor</t>
  </si>
  <si>
    <t>OE.1.1.1</t>
  </si>
  <si>
    <t>where applicable - paying agent</t>
  </si>
  <si>
    <t>OE.1.1.2</t>
  </si>
  <si>
    <t>OE.1.1.3</t>
  </si>
  <si>
    <t>OE.1.1.4</t>
  </si>
  <si>
    <t>OE.1.1.5</t>
  </si>
  <si>
    <t>OE.1.1.6</t>
  </si>
  <si>
    <t>OE.1.1.7</t>
  </si>
  <si>
    <t>OE.1.1.8</t>
  </si>
  <si>
    <t>Swap Counterparties</t>
  </si>
  <si>
    <t>Guarantor (if applicable)</t>
  </si>
  <si>
    <t>Type of Swap</t>
  </si>
  <si>
    <t>E.2.1.1</t>
  </si>
  <si>
    <t>Example Guarantor</t>
  </si>
  <si>
    <t>Example Bank(LEI)</t>
  </si>
  <si>
    <t>FX</t>
  </si>
  <si>
    <t>E.2.1.2</t>
  </si>
  <si>
    <t>Counterparty 2</t>
  </si>
  <si>
    <t>E.2.1.3</t>
  </si>
  <si>
    <t>Counterparty 3</t>
  </si>
  <si>
    <t>E.2.1.4</t>
  </si>
  <si>
    <t>Counterparty 4</t>
  </si>
  <si>
    <t>E.2.1.5</t>
  </si>
  <si>
    <t>Counterparty 5</t>
  </si>
  <si>
    <t>E.2.1.6</t>
  </si>
  <si>
    <t>Counterparty 6</t>
  </si>
  <si>
    <t>E.2.1.7</t>
  </si>
  <si>
    <t>Counterparty 7</t>
  </si>
  <si>
    <t>E.2.1.8</t>
  </si>
  <si>
    <t>Counterparty 8</t>
  </si>
  <si>
    <t>E.2.1.9</t>
  </si>
  <si>
    <t>Counterparty 9</t>
  </si>
  <si>
    <t>E.2.1.10</t>
  </si>
  <si>
    <t>Counterparty 10</t>
  </si>
  <si>
    <t>E.2.1.11</t>
  </si>
  <si>
    <t>Counterparty 11</t>
  </si>
  <si>
    <t>E.2.1.12</t>
  </si>
  <si>
    <t>Counterparty 12</t>
  </si>
  <si>
    <t>E.2.1.13</t>
  </si>
  <si>
    <t>Counterparty 13</t>
  </si>
  <si>
    <t>E.2.1.14</t>
  </si>
  <si>
    <t>Counterparty 14</t>
  </si>
  <si>
    <t>E.2.1.15</t>
  </si>
  <si>
    <t>Counterparty 15</t>
  </si>
  <si>
    <t>E.2.1.16</t>
  </si>
  <si>
    <t>Counterparty 16</t>
  </si>
  <si>
    <t>E.2.1.17</t>
  </si>
  <si>
    <t>Counterparty 17</t>
  </si>
  <si>
    <t>E.2.1.18</t>
  </si>
  <si>
    <t>Counterparty 18</t>
  </si>
  <si>
    <t>E.2.1.19</t>
  </si>
  <si>
    <t>Counterparty 19</t>
  </si>
  <si>
    <t>E.2.1.20</t>
  </si>
  <si>
    <t>Counterparty 20</t>
  </si>
  <si>
    <t>E.2.1.21</t>
  </si>
  <si>
    <t>Counterparty 21</t>
  </si>
  <si>
    <t>E.2.1.22</t>
  </si>
  <si>
    <t>Counterparty 22</t>
  </si>
  <si>
    <t>E.2.1.23</t>
  </si>
  <si>
    <t>Counterparty 23</t>
  </si>
  <si>
    <t>E.2.1.24</t>
  </si>
  <si>
    <t>Counterparty 24</t>
  </si>
  <si>
    <t>E.2.1.25</t>
  </si>
  <si>
    <t>Counterparty 25</t>
  </si>
  <si>
    <t>OE.2.1.1</t>
  </si>
  <si>
    <t>OE.2.1.2</t>
  </si>
  <si>
    <t>OE.2.1.3</t>
  </si>
  <si>
    <t>OE.2.1.4</t>
  </si>
  <si>
    <t>OE.2.1.5</t>
  </si>
  <si>
    <t>OE.2.1.6</t>
  </si>
  <si>
    <t>OE.2.1.7</t>
  </si>
  <si>
    <t>OE.2.1.8</t>
  </si>
  <si>
    <t>OE.2.1.9</t>
  </si>
  <si>
    <t>OE.2.1.10</t>
  </si>
  <si>
    <t>OE.2.1.11</t>
  </si>
  <si>
    <t>OE.2.1.12</t>
  </si>
  <si>
    <t>OE.2.1.13</t>
  </si>
  <si>
    <t>Total Assets</t>
  </si>
  <si>
    <t>E.3.1.1</t>
  </si>
  <si>
    <t>Weighted Average Seasoning (months)</t>
  </si>
  <si>
    <t>E.3.1.2</t>
  </si>
  <si>
    <t>Weighted Average Maturity (months)**</t>
  </si>
  <si>
    <t>OE.3.1.1</t>
  </si>
  <si>
    <t>OE.3.1.2</t>
  </si>
  <si>
    <t>OE.3.1.3</t>
  </si>
  <si>
    <t>OE.3.1.4</t>
  </si>
  <si>
    <t>2. Arrears</t>
  </si>
  <si>
    <t>% Total Loans</t>
  </si>
  <si>
    <t>E.3.2.1</t>
  </si>
  <si>
    <t>1-&lt;30 days</t>
  </si>
  <si>
    <t>E.3.2.2</t>
  </si>
  <si>
    <t>30-&lt;60 days</t>
  </si>
  <si>
    <t>E.3.2.3</t>
  </si>
  <si>
    <t>60-&lt;90 days</t>
  </si>
  <si>
    <t>E.3.2.4</t>
  </si>
  <si>
    <t>90-&lt;180 days</t>
  </si>
  <si>
    <t>E.3.2.5</t>
  </si>
  <si>
    <t>&gt;= 180 days</t>
  </si>
  <si>
    <t>OE.3.2.1</t>
  </si>
  <si>
    <t>OE.3.2.2</t>
  </si>
  <si>
    <t>OE.3.2.3</t>
  </si>
  <si>
    <t>OE.3.2.4</t>
  </si>
  <si>
    <t>F1. Harmonised Transparency Template - Optional Sustainable Mortgage Data</t>
  </si>
  <si>
    <t>CONTENT OF TAB F1</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</si>
  <si>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</si>
  <si>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</si>
  <si>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</si>
  <si>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</si>
  <si>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</si>
  <si>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</si>
  <si>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</si>
  <si>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</si>
  <si>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</si>
  <si>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</si>
  <si>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SM.1.1.2</t>
  </si>
  <si>
    <t>Social impact mortgage loans</t>
  </si>
  <si>
    <t>SM.1.1.3</t>
  </si>
  <si>
    <t xml:space="preserve">other </t>
  </si>
  <si>
    <t>SM.1.1.4</t>
  </si>
  <si>
    <t>Total sustainable mortgage loans</t>
  </si>
  <si>
    <t>OSM.1.1.1</t>
  </si>
  <si>
    <t>OSM.1.1.2</t>
  </si>
  <si>
    <t>OSM.1.1.3</t>
  </si>
  <si>
    <t>OSM.1.1.4</t>
  </si>
  <si>
    <t>OSM.1.1.5</t>
  </si>
  <si>
    <t>1. Sustainable Property Type Information</t>
  </si>
  <si>
    <t>% Total sustainable Mortgages</t>
  </si>
  <si>
    <t>SM.2.1.1</t>
  </si>
  <si>
    <t>SM.2.1.2</t>
  </si>
  <si>
    <t>SM.2.1.3</t>
  </si>
  <si>
    <t>SM.2.1.4</t>
  </si>
  <si>
    <t>OSM.2.1.1</t>
  </si>
  <si>
    <t>OSM.2.1.2</t>
  </si>
  <si>
    <t>o/w EE residential</t>
  </si>
  <si>
    <t>OSM.2.1.3</t>
  </si>
  <si>
    <t>o/w EE commercial</t>
  </si>
  <si>
    <t>OSM.2.1.4</t>
  </si>
  <si>
    <t>o/w EE other</t>
  </si>
  <si>
    <t>OSM.2.1.5</t>
  </si>
  <si>
    <t>EE total</t>
  </si>
  <si>
    <t>OSM.2.1.6</t>
  </si>
  <si>
    <t xml:space="preserve">o/w Social residential </t>
  </si>
  <si>
    <t>OSM.2.1.7</t>
  </si>
  <si>
    <t xml:space="preserve">o/wSocial Commercial </t>
  </si>
  <si>
    <t>OSM.2.1.8</t>
  </si>
  <si>
    <t>o/w social other</t>
  </si>
  <si>
    <t>OSM.2.1.9</t>
  </si>
  <si>
    <t>social tot</t>
  </si>
  <si>
    <t>OSM.2.1.10</t>
  </si>
  <si>
    <t>OSM.2.1.11</t>
  </si>
  <si>
    <t>OSM.2.1.12</t>
  </si>
  <si>
    <t>OSM.2.1.13</t>
  </si>
  <si>
    <t>OSM.2.1.14</t>
  </si>
  <si>
    <t>OSM.2.1.15</t>
  </si>
  <si>
    <t>OSM.2.1.16</t>
  </si>
  <si>
    <t>OSM.2.1.17</t>
  </si>
  <si>
    <t>OSM.2.1.18</t>
  </si>
  <si>
    <t>Total sustainable Mortgages</t>
  </si>
  <si>
    <t>SM.2.2.1</t>
  </si>
  <si>
    <t>Number of sustainable mortgage loans</t>
  </si>
  <si>
    <t>OSM.2.2.1</t>
  </si>
  <si>
    <t>OSM.2.2.2</t>
  </si>
  <si>
    <t>OSM.2.2.3</t>
  </si>
  <si>
    <t>OSM.2.2.4</t>
  </si>
  <si>
    <t>OSM.2.2.5</t>
  </si>
  <si>
    <t>OSM.2.2.6</t>
  </si>
  <si>
    <t>% Total Sustainable Mortgages</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</si>
  <si>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</si>
  <si>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</si>
  <si>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</si>
  <si>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</si>
  <si>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</si>
  <si>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</si>
  <si>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</si>
  <si>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</si>
  <si>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</si>
  <si>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</si>
  <si>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</si>
  <si>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</si>
  <si>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</si>
  <si>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</si>
  <si>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</si>
  <si>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</si>
  <si>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</si>
  <si>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</si>
  <si>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</si>
  <si>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</si>
  <si>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</si>
  <si>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</si>
  <si>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</si>
  <si>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</si>
  <si>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</si>
  <si>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</si>
  <si>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</si>
  <si>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</si>
  <si>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</si>
  <si>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</si>
  <si>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</si>
  <si>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</si>
  <si>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</si>
  <si>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</si>
  <si>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</si>
  <si>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</si>
  <si>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</si>
  <si>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</si>
  <si>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</si>
  <si>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</si>
  <si>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</si>
  <si>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</si>
  <si>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</si>
  <si>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</si>
  <si>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</si>
  <si>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</si>
  <si>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</si>
  <si>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</si>
  <si>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</si>
  <si>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</si>
  <si>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</si>
  <si>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SM.2.4.45</t>
  </si>
  <si>
    <t>SM.2.4.46</t>
  </si>
  <si>
    <t>SM.2.4.47</t>
  </si>
  <si>
    <t>SM.2.4.48</t>
  </si>
  <si>
    <t>SM.2.4.49</t>
  </si>
  <si>
    <t>SM.2.4.50</t>
  </si>
  <si>
    <t>SM.2.4.51</t>
  </si>
  <si>
    <t>SM.2.4.52</t>
  </si>
  <si>
    <t>SM.2.4.53</t>
  </si>
  <si>
    <t>SM.2.4.54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</si>
  <si>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</si>
  <si>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</si>
  <si>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</si>
  <si>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</si>
  <si>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</si>
  <si>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</si>
  <si>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</si>
  <si>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</si>
  <si>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</si>
  <si>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</si>
  <si>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</si>
  <si>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</si>
  <si>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</si>
  <si>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</si>
  <si>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</si>
  <si>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</si>
  <si>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</si>
  <si>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</si>
  <si>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</si>
  <si>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</si>
  <si>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</si>
  <si>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</si>
  <si>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</si>
  <si>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</si>
  <si>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</si>
  <si>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</si>
  <si>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</si>
  <si>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</si>
  <si>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</si>
  <si>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</si>
  <si>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</si>
  <si>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</si>
  <si>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</si>
  <si>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</si>
  <si>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</si>
  <si>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</si>
  <si>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</si>
  <si>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</si>
  <si>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</si>
  <si>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</si>
  <si>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</si>
  <si>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</si>
  <si>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</si>
  <si>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</si>
  <si>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</si>
  <si>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</si>
  <si>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</si>
  <si>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</si>
  <si>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</si>
  <si>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</si>
  <si>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</si>
  <si>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</si>
  <si>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</si>
  <si>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</si>
  <si>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</si>
  <si>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</si>
  <si>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</si>
  <si>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</si>
  <si>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</si>
  <si>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</si>
  <si>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</si>
  <si>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</si>
  <si>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</si>
  <si>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</si>
  <si>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</si>
  <si>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</si>
  <si>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</si>
  <si>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</si>
  <si>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</si>
  <si>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</si>
  <si>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</si>
  <si>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</si>
  <si>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</si>
  <si>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OSM.2.8.1</t>
  </si>
  <si>
    <t>OSM.2.8.2</t>
  </si>
  <si>
    <t>OSM.2.8.3</t>
  </si>
  <si>
    <t>OSM.2.8.4</t>
  </si>
  <si>
    <t>SM.2.9.1</t>
  </si>
  <si>
    <t>OSM.2.9.1</t>
  </si>
  <si>
    <t>OSM.2.9.2</t>
  </si>
  <si>
    <t>OSM.2.9.3</t>
  </si>
  <si>
    <t>OSM.2.9.4</t>
  </si>
  <si>
    <t>OSM.2.9.5</t>
  </si>
  <si>
    <t>OSM.2.9.6</t>
  </si>
  <si>
    <t>OSM.2.9.7</t>
  </si>
  <si>
    <t>A. Residential Cover Pool</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</si>
  <si>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</si>
  <si>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</si>
  <si>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</si>
  <si>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</si>
  <si>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</si>
  <si>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</si>
  <si>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</si>
  <si>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</si>
  <si>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</si>
  <si>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</si>
  <si>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</si>
  <si>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</si>
  <si>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</si>
  <si>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</si>
  <si>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</si>
  <si>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</si>
  <si>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</si>
  <si>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</si>
  <si>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</si>
  <si>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</si>
  <si>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</si>
  <si>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</si>
  <si>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</si>
  <si>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</si>
  <si>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</si>
  <si>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</si>
  <si>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</si>
  <si>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</si>
  <si>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</si>
  <si>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</si>
  <si>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</si>
  <si>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</si>
  <si>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</si>
  <si>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</si>
  <si>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</si>
  <si>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</si>
  <si>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</si>
  <si>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</si>
  <si>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</si>
  <si>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</si>
  <si>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</si>
  <si>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</si>
  <si>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</si>
  <si>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</si>
  <si>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</si>
  <si>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</si>
  <si>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[Mark as ND1 if not relevant]</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</si>
  <si>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</si>
  <si>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</si>
  <si>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</si>
  <si>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</si>
  <si>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</si>
  <si>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</si>
  <si>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</si>
  <si>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</si>
  <si>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</si>
  <si>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</si>
  <si>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</si>
  <si>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</si>
  <si>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</si>
  <si>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</si>
  <si>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</si>
  <si>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</si>
  <si>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</si>
  <si>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</si>
  <si>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</si>
  <si>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</si>
  <si>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</si>
  <si>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</si>
  <si>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 xml:space="preserve">Subsidised housing </t>
  </si>
  <si>
    <t>SM.2A.13.5</t>
  </si>
  <si>
    <t>Agricultural</t>
  </si>
  <si>
    <t>SM.2A.13.6</t>
  </si>
  <si>
    <t>OSM.2A.13.1</t>
  </si>
  <si>
    <t>OSM.2A.13.2</t>
  </si>
  <si>
    <t>OSM.2A.13.3</t>
  </si>
  <si>
    <t>OSM.2A.13.4</t>
  </si>
  <si>
    <t>OSM.2A.13.5</t>
  </si>
  <si>
    <t>OSM.2A.13.6</t>
  </si>
  <si>
    <t>OSM.2A.13.7</t>
  </si>
  <si>
    <t>OSM.2A.13.8</t>
  </si>
  <si>
    <t>OSM.2A.13.9</t>
  </si>
  <si>
    <t>OSM.2A.13.10</t>
  </si>
  <si>
    <t>SM.2A.14.1</t>
  </si>
  <si>
    <t>1st lien / No prior ranks</t>
  </si>
  <si>
    <t>SM.2A.14.2</t>
  </si>
  <si>
    <t>SM.2A.14.3</t>
  </si>
  <si>
    <t>OSM.2A.14.1</t>
  </si>
  <si>
    <t>OSM.2A.14.2</t>
  </si>
  <si>
    <t>OSM.2A.14.3</t>
  </si>
  <si>
    <t>15. Energy Performance information of the financed RRE</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</si>
  <si>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</si>
  <si>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</si>
  <si>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</si>
  <si>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</si>
  <si>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</si>
  <si>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</si>
  <si>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</si>
  <si>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</si>
  <si>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</si>
  <si>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</si>
  <si>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</si>
  <si>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</si>
  <si>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</si>
  <si>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</si>
  <si>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</si>
  <si>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</si>
  <si>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</si>
  <si>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</si>
  <si>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</si>
  <si>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</si>
  <si>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</si>
  <si>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</si>
  <si>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16. Primary Energy intensity (kWh/m2 per year)</t>
  </si>
  <si>
    <t>SM.2A.16.1</t>
  </si>
  <si>
    <t>SM.2A.16.2</t>
  </si>
  <si>
    <t>SM.2A.16.3</t>
  </si>
  <si>
    <t>SM.2A.16.4</t>
  </si>
  <si>
    <t>SM.2A.16.5</t>
  </si>
  <si>
    <t>SM.2A.16.6</t>
  </si>
  <si>
    <t>SM.2A.16.7</t>
  </si>
  <si>
    <t>SM.2A.16.8</t>
  </si>
  <si>
    <t>SM.2A.16.9</t>
  </si>
  <si>
    <t>SM.2A.16.10</t>
  </si>
  <si>
    <t>SM.2A.16.11</t>
  </si>
  <si>
    <t>SM.2A.16.12</t>
  </si>
  <si>
    <t>SM.2A.16.13</t>
  </si>
  <si>
    <t>SM.2A.16.14</t>
  </si>
  <si>
    <t>SM.2A.16.15</t>
  </si>
  <si>
    <t>SM.2A.16.16</t>
  </si>
  <si>
    <t>SM.2A.16.17</t>
  </si>
  <si>
    <t>SM.2A.16.18</t>
  </si>
  <si>
    <t>SM.2A.16.19</t>
  </si>
  <si>
    <t>OSM.2A.16.1</t>
  </si>
  <si>
    <t>OSM.2A.16.2</t>
  </si>
  <si>
    <t>17. Property Age Structure</t>
  </si>
  <si>
    <t>% No. of dwellings</t>
  </si>
  <si>
    <t>SM.2A.17.1</t>
  </si>
  <si>
    <t>SM.2A.17.2</t>
  </si>
  <si>
    <t>SM.2A.17.3</t>
  </si>
  <si>
    <t>SM.2A.17.4</t>
  </si>
  <si>
    <t>SM.2A.17.5</t>
  </si>
  <si>
    <t>SM.2A.17.6</t>
  </si>
  <si>
    <t>SM.2A.17.7</t>
  </si>
  <si>
    <t>SM.2A.17.8</t>
  </si>
  <si>
    <t>SM.2A.17.9</t>
  </si>
  <si>
    <t>SM.2A.17.10</t>
  </si>
  <si>
    <t>SM.2A.17.11</t>
  </si>
  <si>
    <t>OSM.2A.17.1</t>
  </si>
  <si>
    <t>18. Dwelling type</t>
  </si>
  <si>
    <t>SM.2A.18.1</t>
  </si>
  <si>
    <t>SM.2A.18.2</t>
  </si>
  <si>
    <t>SM.2A.18.3</t>
  </si>
  <si>
    <t>SM.2A.18.4</t>
  </si>
  <si>
    <t>SM.2A.18.5</t>
  </si>
  <si>
    <t>SM.2A.18.6</t>
  </si>
  <si>
    <t>SM.2A.18.7</t>
  </si>
  <si>
    <t>SM.2A.18.8</t>
  </si>
  <si>
    <t>OSM.2A.18.1</t>
  </si>
  <si>
    <t>19. New Residential Property</t>
  </si>
  <si>
    <t>SM.2A.19.1</t>
  </si>
  <si>
    <t>New Proprety</t>
  </si>
  <si>
    <t>SM.2A.19.2</t>
  </si>
  <si>
    <t>SM.2A.19.3</t>
  </si>
  <si>
    <t>SM.2A.19.4</t>
  </si>
  <si>
    <t>SM.2A.19.5</t>
  </si>
  <si>
    <t>OSM.2A.19.1</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</si>
  <si>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</si>
  <si>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</si>
  <si>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</si>
  <si>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</si>
  <si>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</si>
  <si>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</si>
  <si>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</si>
  <si>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</si>
  <si>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</si>
  <si>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</si>
  <si>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</si>
  <si>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</si>
  <si>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</si>
  <si>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</si>
  <si>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</si>
  <si>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</si>
  <si>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</si>
  <si>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</si>
  <si>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</si>
  <si>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</si>
  <si>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</si>
  <si>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</si>
  <si>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</si>
  <si>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</si>
  <si>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</si>
  <si>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</si>
  <si>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</si>
  <si>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</si>
  <si>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</si>
  <si>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</si>
  <si>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</si>
  <si>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</si>
  <si>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</si>
  <si>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</si>
  <si>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</si>
  <si>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</si>
  <si>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</si>
  <si>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</si>
  <si>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</si>
  <si>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</si>
  <si>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</si>
  <si>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</si>
  <si>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</si>
  <si>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</si>
  <si>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</si>
  <si>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</si>
  <si>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</si>
  <si>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</si>
  <si>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B. Sustainable Commercial Cover Pool</t>
  </si>
  <si>
    <t>SM.2B.21.1</t>
  </si>
  <si>
    <t>SM.2B.21.2</t>
  </si>
  <si>
    <t>SM.2B.21.3</t>
  </si>
  <si>
    <t>SM.2B.21.4</t>
  </si>
  <si>
    <t>SM.2B.21.5</t>
  </si>
  <si>
    <t>SM.2B.21.6</t>
  </si>
  <si>
    <t>SM.2B.21.7</t>
  </si>
  <si>
    <t>SM.2B.21.8</t>
  </si>
  <si>
    <t>SM.2B.21.9</t>
  </si>
  <si>
    <t>SM.2B.21.10</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</si>
  <si>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</si>
  <si>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</si>
  <si>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</si>
  <si>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</si>
  <si>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</si>
  <si>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</si>
  <si>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</si>
  <si>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</si>
  <si>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</si>
  <si>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</si>
  <si>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</si>
  <si>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</si>
  <si>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</si>
  <si>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</si>
  <si>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</si>
  <si>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</si>
  <si>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SM.2B.22.1</t>
  </si>
  <si>
    <t>SM.2B.22.2</t>
  </si>
  <si>
    <t>SM.2B.22.3</t>
  </si>
  <si>
    <t>SM.2B.22.4</t>
  </si>
  <si>
    <t>SM.2B.22.5</t>
  </si>
  <si>
    <t>SM.2B.22.6</t>
  </si>
  <si>
    <t>SM.2B.22.7</t>
  </si>
  <si>
    <t>SM.2B.22.8</t>
  </si>
  <si>
    <t>SM.2B.22.9</t>
  </si>
  <si>
    <t>SM.2B.22.10</t>
  </si>
  <si>
    <t>OSM.2B.22.1</t>
  </si>
  <si>
    <t>OSM.2B.22.2</t>
  </si>
  <si>
    <t>OSM.2B.22.3</t>
  </si>
  <si>
    <t>OSM.2B.22.4</t>
  </si>
  <si>
    <t>OSM.2B.22.5</t>
  </si>
  <si>
    <t>OSM.2B.22.6</t>
  </si>
  <si>
    <t>OSM.2B.22.7</t>
  </si>
  <si>
    <t>OSM.2B.22.8</t>
  </si>
  <si>
    <t>OSM.2B.22.9</t>
  </si>
  <si>
    <t>SM.2B.23.1</t>
  </si>
  <si>
    <t>SM.2B.23.2</t>
  </si>
  <si>
    <t>SM.2B.23.3</t>
  </si>
  <si>
    <t>SM.2B.23.4</t>
  </si>
  <si>
    <t>SM.2B.23.5</t>
  </si>
  <si>
    <t>SM.2B.23.6</t>
  </si>
  <si>
    <t>SM.2B.23.7</t>
  </si>
  <si>
    <t>SM.2B.23.8</t>
  </si>
  <si>
    <t>SM.2B.23.9</t>
  </si>
  <si>
    <t>SM.2B.23.10</t>
  </si>
  <si>
    <t>OSM.2B.23.1</t>
  </si>
  <si>
    <t>OSM.2B.23.2</t>
  </si>
  <si>
    <t>OSM.2B.23.3</t>
  </si>
  <si>
    <t>OSM.2B.23.4</t>
  </si>
  <si>
    <t>OSM.2B.23.5</t>
  </si>
  <si>
    <t>OSM.2B.23.6</t>
  </si>
  <si>
    <t>OSM.2B.23.7</t>
  </si>
  <si>
    <t>OSM.2B.23.8</t>
  </si>
  <si>
    <t>OSM.2B.23.9</t>
  </si>
  <si>
    <t>SM.2B.24.1</t>
  </si>
  <si>
    <t>SM.2B.24.2</t>
  </si>
  <si>
    <t>SM.2B.24.3</t>
  </si>
  <si>
    <t>SM.2B.24.4</t>
  </si>
  <si>
    <t>SM.2B.24.5</t>
  </si>
  <si>
    <t>SM.2B.24.6</t>
  </si>
  <si>
    <t>SM.2B.24.7</t>
  </si>
  <si>
    <t>SM.2B.24.8</t>
  </si>
  <si>
    <t>SM.2B.24.9</t>
  </si>
  <si>
    <t>SM.2B.24.10</t>
  </si>
  <si>
    <t>SM.2B.24.11</t>
  </si>
  <si>
    <t>SM.2B.24.12</t>
  </si>
  <si>
    <t>SM.2B.24.13</t>
  </si>
  <si>
    <t>OSM.2B.24.1</t>
  </si>
  <si>
    <t>OSM.2B.24.2</t>
  </si>
  <si>
    <t>OSM.2B.24.3</t>
  </si>
  <si>
    <t>OSM.2B.24.4</t>
  </si>
  <si>
    <t>OSM.2B.24.5</t>
  </si>
  <si>
    <t>OSM.2B.24.6</t>
  </si>
  <si>
    <t>OSM.2B.24.7</t>
  </si>
  <si>
    <t>OSM.2B.24.8</t>
  </si>
  <si>
    <t>OSM.2B.24.9</t>
  </si>
  <si>
    <t>OSM.2B.24.10</t>
  </si>
  <si>
    <t>OSM.2B.24.11</t>
  </si>
  <si>
    <t>OSM.2B.24.12</t>
  </si>
  <si>
    <t>OSM.2B.24.13</t>
  </si>
  <si>
    <t>OSM.2B.24.14</t>
  </si>
  <si>
    <t>25. EPC  Information of the financed CRE</t>
  </si>
  <si>
    <t>SM.2B.25.1</t>
  </si>
  <si>
    <t>SM.2B.25.2</t>
  </si>
  <si>
    <t>SM.2B.25.3</t>
  </si>
  <si>
    <t>SM.2B.25.4</t>
  </si>
  <si>
    <t>SM.2B.25.5</t>
  </si>
  <si>
    <t>SM.2B.25.6</t>
  </si>
  <si>
    <t>SM.2B.25.7</t>
  </si>
  <si>
    <t>SM.2B.25.8</t>
  </si>
  <si>
    <t>SM.2B.25.9</t>
  </si>
  <si>
    <t>SM.2B.25.10</t>
  </si>
  <si>
    <t>SM.2B.25.11</t>
  </si>
  <si>
    <t>SM.2B.25.12</t>
  </si>
  <si>
    <t>SM.2B.25.13</t>
  </si>
  <si>
    <t>SM.2B.25.14</t>
  </si>
  <si>
    <t>SM.2B.25.15</t>
  </si>
  <si>
    <t>SM.2B.25.16</t>
  </si>
  <si>
    <t>SM.2B.25.17</t>
  </si>
  <si>
    <t>SM.2B.25.18</t>
  </si>
  <si>
    <t>SM.2B.25.19</t>
  </si>
  <si>
    <t>OSM.2B.25.1</t>
  </si>
  <si>
    <t>OSM.2B.25.2</t>
  </si>
  <si>
    <t>OSM.2B.25.3</t>
  </si>
  <si>
    <t>26. Average energy use intensity (kWh/m2 per year)</t>
  </si>
  <si>
    <t>% No. of  CRE</t>
  </si>
  <si>
    <t>SM.2B.26.1</t>
  </si>
  <si>
    <t>SM.2B.26.2</t>
  </si>
  <si>
    <t>SM.2B.26.3</t>
  </si>
  <si>
    <t>SM.2B.26.4</t>
  </si>
  <si>
    <t>SM.2B.26.5</t>
  </si>
  <si>
    <t>SM.2B.26.6</t>
  </si>
  <si>
    <t>SM.2B.26.7</t>
  </si>
  <si>
    <t>SM.2B.26.8</t>
  </si>
  <si>
    <t>SM.2B.26.9</t>
  </si>
  <si>
    <t>SM.2B.26.10</t>
  </si>
  <si>
    <t>SM.2B.26.11</t>
  </si>
  <si>
    <t>SM.2B.26.12</t>
  </si>
  <si>
    <t>SM.2B.26.13</t>
  </si>
  <si>
    <t>SM.2B.26.14</t>
  </si>
  <si>
    <t>SM.2B.26.15</t>
  </si>
  <si>
    <t>SM.2B.26.16</t>
  </si>
  <si>
    <t>SM.2B.26.17</t>
  </si>
  <si>
    <t>SM.2B.26.18</t>
  </si>
  <si>
    <t>SM.2B.26.19</t>
  </si>
  <si>
    <t>27. CRE Age Structure</t>
  </si>
  <si>
    <t>SM.2B.27.1</t>
  </si>
  <si>
    <t>SM.2B.27.2</t>
  </si>
  <si>
    <t>SM.2B.27.3</t>
  </si>
  <si>
    <t>SM.2B.27.4</t>
  </si>
  <si>
    <t>SM.2B.27.5</t>
  </si>
  <si>
    <t>SM.2B.27.6</t>
  </si>
  <si>
    <t>SM.2B.27.7</t>
  </si>
  <si>
    <t>SM.2B.27.8</t>
  </si>
  <si>
    <t>SM.2B.27.9</t>
  </si>
  <si>
    <t>SM.2B.27.10</t>
  </si>
  <si>
    <t>SM.2B.27.11</t>
  </si>
  <si>
    <t>28. New Commercial Property</t>
  </si>
  <si>
    <t>SM.2B.28.1</t>
  </si>
  <si>
    <t>New property</t>
  </si>
  <si>
    <t>SM.2B.28.2</t>
  </si>
  <si>
    <t>SM.2B.28.3</t>
  </si>
  <si>
    <t>SM.2B.28.4</t>
  </si>
  <si>
    <t>SM.2B.28.5</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</si>
  <si>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</si>
  <si>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</si>
  <si>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</si>
  <si>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</si>
  <si>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</si>
  <si>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</si>
  <si>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</si>
  <si>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</si>
  <si>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</si>
  <si>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</si>
  <si>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</si>
  <si>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</si>
  <si>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</si>
  <si>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</si>
  <si>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</si>
  <si>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</si>
  <si>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</si>
  <si>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</si>
  <si>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</si>
  <si>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ING Bank Hipoteczny Spółka Akcyjna</t>
  </si>
  <si>
    <t>Cut-off Date: 31/12/23</t>
  </si>
  <si>
    <t>https://www.inghipoteczny.pl/</t>
  </si>
  <si>
    <t>31/12/23</t>
  </si>
  <si>
    <t>Y</t>
  </si>
  <si>
    <t>Labelled Cover Pool Name</t>
  </si>
  <si>
    <t>Basel Compliance, subject to national jursdiction (Y/N)</t>
  </si>
  <si>
    <t>CBD Compliance</t>
  </si>
  <si>
    <t>Total OC (absolute value in mn)</t>
  </si>
  <si>
    <t>Weighted Average Life (in years)</t>
  </si>
  <si>
    <t>6. Cover Assets - Currency</t>
  </si>
  <si>
    <t>ISK</t>
  </si>
  <si>
    <t>Domestic (Country of Issuer)</t>
  </si>
  <si>
    <t>14. Sustainable or other special purpose strategy</t>
  </si>
  <si>
    <t>Who has provided Second Party Opinion</t>
  </si>
  <si>
    <t xml:space="preserve">Further details on proceeds strategy </t>
  </si>
  <si>
    <t>If yes. Further details are available in Tab F</t>
  </si>
  <si>
    <t>If yes, please provide frurther details</t>
  </si>
  <si>
    <t>4. Compliance Art 14 CBD Check table</t>
  </si>
  <si>
    <t xml:space="preserve">(a)         Value of the cover pool total assets: </t>
  </si>
  <si>
    <t xml:space="preserve">(a)         Value of outstanding covered bonds: </t>
  </si>
  <si>
    <t xml:space="preserve">(b)        List of ISIN of issued covered bonds: </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</si>
  <si>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</si>
  <si>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</si>
  <si>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</si>
  <si>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</si>
  <si>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</si>
  <si>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</si>
  <si>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</si>
  <si>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</si>
  <si>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</si>
  <si>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</si>
  <si>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</si>
  <si>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(d)        Hedging Strategy</t>
  </si>
  <si>
    <t>(e)        Maturity Structure - cover assets:</t>
  </si>
  <si>
    <t>(e)        Maturity Structure - covered bond:</t>
  </si>
  <si>
    <t>(e)        Overview maturity extension triggers:</t>
  </si>
  <si>
    <t>(f)        Levels of OC:</t>
  </si>
  <si>
    <t>(g)        Percentage of loans in default:</t>
  </si>
  <si>
    <t>Exposure to credit institute credit quality step 1</t>
  </si>
  <si>
    <t>Exposure to credit institute credit quality step 2</t>
  </si>
  <si>
    <t>Exposure to credit institute credit quality step 3</t>
  </si>
  <si>
    <t>Other optional/relevant information</t>
  </si>
  <si>
    <t>Is sustainability based on sustainable assets not present in the cover pool?</t>
  </si>
  <si>
    <t>Is sustainability based on sustainable collateral assets present in the cover pool?</t>
  </si>
  <si>
    <t>Is sustainability based on other criteria?</t>
  </si>
  <si>
    <t>Reporting Date: 12/02/24</t>
  </si>
  <si>
    <t>Solvency II compliance</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</si>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</sst>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
    <numFmt numFmtId="165" formatCode="0.0"/>
    <numFmt numFmtId="166" formatCode="0.0%"/>
    <numFmt numFmtId="167" formatCode="#,##0.0"/>
    <numFmt numFmtId="168" formatCode="yyyy\-mm\-dd"/>
    <numFmt numFmtId="169" formatCode="#,##0.00,,"/>
  </numFmts>
  <fonts count="42" x14ac:knownFonts="1">
    <font>
      <sz val="11"/>
      <color rgb="FF000000"/>
      <name val="Calibri"/>
      <family val="2"/>
      <charset val="1"/>
    </font>
    <font>
      <sz val="9"/>
      <color rgb="FF000000"/>
      <name val="Calibri"/>
      <family val="2"/>
      <charset val="1"/>
    </font>
    <font>
      <b/>
      <sz val="14"/>
      <color rgb="FF000000"/>
      <name val="Calibri"/>
      <family val="2"/>
      <charset val="1"/>
    </font>
    <font>
      <b/>
      <sz val="24"/>
      <color rgb="FF000000"/>
      <name val="Calibri"/>
      <family val="2"/>
      <charset val="1"/>
    </font>
    <font>
      <b/>
      <sz val="24"/>
      <color rgb="FFE46C0A"/>
      <name val="Calibri"/>
      <family val="2"/>
      <charset val="1"/>
    </font>
    <font>
      <b/>
      <sz val="20"/>
      <color rgb="FF000000"/>
      <name val="Calibri"/>
      <family val="2"/>
      <charset val="1"/>
    </font>
    <font>
      <b/>
      <sz val="16"/>
      <color rgb="FF000000"/>
      <name val="Calibri"/>
      <family val="2"/>
      <charset val="1"/>
    </font>
    <font>
      <b/>
      <sz val="10"/>
      <name val="Calibri"/>
      <family val="2"/>
      <charset val="1"/>
    </font>
    <font>
      <sz val="10"/>
      <name val="Calibri"/>
      <family val="2"/>
      <charset val="1"/>
    </font>
    <font>
      <sz val="11"/>
      <color rgb="FFFFFFFF"/>
      <name val="Calibri"/>
      <family val="2"/>
      <charset val="1"/>
    </font>
    <font>
      <u/>
      <sz val="11"/>
      <color rgb="FF0000FF"/>
      <name val="Calibri"/>
      <family val="2"/>
      <charset val="1"/>
    </font>
    <font>
      <b/>
      <sz val="11"/>
      <color rgb="FF000000"/>
      <name val="Calibri"/>
      <family val="2"/>
      <charset val="1"/>
    </font>
    <font>
      <b/>
      <sz val="14"/>
      <color rgb="FFFFFFFF"/>
      <name val="Calibri"/>
      <family val="2"/>
      <charset val="1"/>
    </font>
    <font>
      <b/>
      <i/>
      <sz val="14"/>
      <color rgb="FFFFFFFF"/>
      <name val="Calibri"/>
      <family val="2"/>
      <charset val="1"/>
    </font>
    <font>
      <b/>
      <i/>
      <sz val="11"/>
      <name val="Calibri"/>
      <family val="2"/>
      <charset val="1"/>
    </font>
    <font>
      <b/>
      <sz val="11"/>
      <color rgb="FFFFFFFF"/>
      <name val="Calibri"/>
      <family val="2"/>
      <charset val="1"/>
    </font>
    <font>
      <sz val="11"/>
      <name val="Calibri"/>
      <family val="2"/>
      <charset val="1"/>
    </font>
    <font>
      <sz val="10"/>
      <color rgb="FF000000"/>
      <name val="Arial"/>
      <family val="2"/>
      <charset val="1"/>
    </font>
    <font>
      <b/>
      <u/>
      <sz val="11"/>
      <name val="Calibri"/>
      <family val="2"/>
      <charset val="1"/>
    </font>
    <font>
      <b/>
      <sz val="11"/>
      <name val="Calibri"/>
      <family val="2"/>
      <charset val="1"/>
    </font>
    <font>
      <i/>
      <sz val="11"/>
      <name val="Calibri"/>
      <family val="2"/>
      <charset val="1"/>
    </font>
    <font>
      <b/>
      <u/>
      <sz val="11"/>
      <color rgb="FF0000FF"/>
      <name val="Calibri"/>
      <family val="2"/>
      <charset val="1"/>
    </font>
    <font>
      <b/>
      <sz val="10"/>
      <color rgb="FF000000"/>
      <name val="Calibri"/>
      <family val="2"/>
      <charset val="1"/>
    </font>
    <font>
      <i/>
      <sz val="11"/>
      <color rgb="FF000000"/>
      <name val="Calibri"/>
      <family val="2"/>
      <charset val="1"/>
    </font>
    <font>
      <sz val="10"/>
      <name val="Arial"/>
      <family val="2"/>
      <charset val="1"/>
    </font>
    <font>
      <i/>
      <sz val="9"/>
      <name val="Calibri"/>
      <family val="2"/>
      <charset val="1"/>
    </font>
    <font>
      <i/>
      <u/>
      <sz val="9"/>
      <name val="Calibri"/>
      <family val="2"/>
      <charset val="1"/>
    </font>
    <font>
      <sz val="11"/>
      <color rgb="FF77933C"/>
      <name val="Calibri"/>
      <family val="2"/>
      <charset val="1"/>
    </font>
    <font>
      <b/>
      <i/>
      <sz val="11"/>
      <color rgb="FF0000FF"/>
      <name val="Calibri"/>
      <family val="2"/>
      <charset val="1"/>
    </font>
    <font>
      <u/>
      <sz val="11"/>
      <name val="Calibri"/>
      <family val="2"/>
      <charset val="1"/>
    </font>
    <font>
      <sz val="11"/>
      <color rgb="FF000000"/>
      <name val="Calibri"/>
      <family val="2"/>
      <charset val="238"/>
    </font>
    <font>
      <sz val="10"/>
      <color rgb="FF6A8759"/>
      <name val="Courier New"/>
      <family val="3"/>
      <charset val="238"/>
    </font>
    <font>
      <i/>
      <sz val="11"/>
      <name val="Calibri"/>
      <family val="2"/>
      <charset val="238"/>
    </font>
    <font>
      <b/>
      <sz val="11"/>
      <color rgb="FFFF0000"/>
      <name val="Calibri"/>
      <family val="2"/>
      <charset val="1"/>
    </font>
    <font>
      <i/>
      <sz val="11"/>
      <color rgb="FF0070C0"/>
      <name val="Calibri"/>
      <family val="2"/>
      <charset val="1"/>
    </font>
    <font>
      <b/>
      <sz val="11"/>
      <color rgb="FF0000FF"/>
      <name val="Calibri"/>
      <family val="2"/>
      <charset val="1"/>
    </font>
    <font>
      <sz val="11"/>
      <color rgb="FF000000"/>
      <name val="Calibri"/>
      <family val="2"/>
      <charset val="1"/>
    </font>
    <font>
      <sz val="11"/>
      <color rgb="FFFF0000"/>
      <name val="Calibri"/>
      <family val="2"/>
      <charset val="1"/>
    </font>
    <font>
      <sz val="11"/>
      <name val="Calibri"/>
      <family val="2"/>
      <scheme val="minor"/>
    </font>
    <font>
      <sz val="11"/>
      <name val="Calibri"/>
      <family val="2"/>
      <charset val="238"/>
      <scheme val="minor"/>
    </font>
    <font>
      <sz val="11"/>
      <color theme="1"/>
      <name val="Calibri"/>
      <family val="2"/>
      <scheme val="minor"/>
    </font>
    <font>
      <u/>
      <sz val="11"/>
      <color theme="10"/>
      <name val="Calibri"/>
      <family val="2"/>
      <scheme val="minor"/>
    </font>
  </fonts>
  <fills count="7">
    <fill>
      <patternFill patternType="none"/>
    </fill>
    <fill>
      <patternFill patternType="gray125"/>
    </fill>
    <fill>
      <patternFill patternType="solid">
        <fgColor rgb="FFE36E00"/>
        <bgColor rgb="FFE46C0A"/>
      </patternFill>
    </fill>
    <fill>
      <patternFill patternType="solid">
        <fgColor rgb="FF243386"/>
        <bgColor rgb="FF003366"/>
      </patternFill>
    </fill>
    <fill>
      <patternFill patternType="solid">
        <fgColor rgb="FF847A75"/>
        <bgColor rgb="FF6A8759"/>
      </patternFill>
    </fill>
    <fill>
      <patternFill patternType="solid">
        <fgColor rgb="FFFAC090"/>
        <bgColor rgb="FFC0C0C0"/>
      </patternFill>
    </fill>
    <fill>
      <patternFill patternType="solid">
        <fgColor rgb="FF92D050"/>
        <bgColor indexed="64"/>
      </patternFill>
    </fill>
  </fills>
  <borders count="19">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46C0A"/>
      </left>
      <right style="medium">
        <color rgb="FFE46C0A"/>
      </right>
      <top/>
      <bottom/>
      <diagonal/>
    </border>
    <border>
      <left/>
      <right style="medium">
        <color rgb="FFE46C0A"/>
      </right>
      <top/>
      <bottom/>
      <diagonal/>
    </border>
    <border>
      <left style="medium">
        <color rgb="FFE46C0A"/>
      </left>
      <right/>
      <top/>
      <bottom/>
      <diagonal/>
    </border>
    <border>
      <left style="medium">
        <color rgb="FFE46C0A"/>
      </left>
      <right style="medium">
        <color rgb="FFE46C0A"/>
      </right>
      <top/>
      <bottom style="medium">
        <color rgb="FFE46C0A"/>
      </bottom>
      <diagonal/>
    </border>
    <border>
      <left/>
      <right/>
      <top style="medium">
        <color rgb="FFE46C0A"/>
      </top>
      <bottom/>
      <diagonal/>
    </border>
  </borders>
  <cellStyleXfs count="6">
    <xf numFmtId="0" fontId="0" fillId="0" borderId="0"/>
    <xf numFmtId="9" fontId="36" fillId="0" borderId="0" applyBorder="0" applyProtection="0"/>
    <xf numFmtId="0" fontId="10" fillId="0" borderId="0" applyBorder="0" applyProtection="0"/>
    <xf numFmtId="0" fontId="40" fillId="0" borderId="0"/>
    <xf numFmtId="0" fontId="41" fillId="0" borderId="0" applyNumberFormat="0" applyFill="0" applyBorder="0" applyAlignment="0" applyProtection="0"/>
    <xf numFmtId="9" fontId="40" fillId="0" borderId="0" applyFont="0" applyFill="0" applyBorder="0" applyAlignment="0" applyProtection="0"/>
  </cellStyleXfs>
  <cellXfs count="150">
    <xf numFmtId="0" fontId="0" fillId="0" borderId="0" xfId="0"/>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0" xfId="0" applyFont="1"/>
    <xf numFmtId="0" fontId="1" fillId="0" borderId="5" xfId="0" applyFont="1" applyBorder="1"/>
    <xf numFmtId="0" fontId="2"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center"/>
    </xf>
    <xf numFmtId="0" fontId="8" fillId="0" borderId="0" xfId="0" applyFont="1"/>
    <xf numFmtId="0" fontId="9" fillId="0" borderId="0" xfId="2" applyFont="1" applyBorder="1" applyProtection="1"/>
    <xf numFmtId="0" fontId="1" fillId="0" borderId="6" xfId="0" applyFont="1" applyBorder="1"/>
    <xf numFmtId="0" fontId="1" fillId="0" borderId="7" xfId="0" applyFont="1" applyBorder="1"/>
    <xf numFmtId="0" fontId="1" fillId="0" borderId="8" xfId="0" applyFont="1" applyBorder="1"/>
    <xf numFmtId="0" fontId="16" fillId="0" borderId="0" xfId="0" applyFont="1" applyAlignment="1">
      <alignment horizontal="center" vertical="center" wrapText="1"/>
    </xf>
    <xf numFmtId="0" fontId="0" fillId="0" borderId="0" xfId="0" applyAlignment="1">
      <alignment horizontal="center" vertical="center" wrapText="1"/>
    </xf>
    <xf numFmtId="0" fontId="17" fillId="0" borderId="0" xfId="0" applyFont="1" applyAlignment="1">
      <alignment horizontal="center" vertical="center" wrapText="1"/>
    </xf>
    <xf numFmtId="0" fontId="3" fillId="0" borderId="0" xfId="0" applyFont="1" applyAlignment="1">
      <alignment horizontal="left" vertical="center"/>
    </xf>
    <xf numFmtId="0" fontId="0" fillId="0" borderId="9" xfId="0" applyBorder="1" applyAlignment="1">
      <alignment horizontal="center" vertical="center" wrapText="1"/>
    </xf>
    <xf numFmtId="0" fontId="12" fillId="0" borderId="0" xfId="0" applyFont="1" applyAlignment="1">
      <alignment vertical="center" wrapText="1"/>
    </xf>
    <xf numFmtId="0" fontId="12" fillId="3" borderId="0" xfId="0" applyFont="1" applyFill="1" applyAlignment="1">
      <alignment horizontal="center" vertical="center" wrapText="1"/>
    </xf>
    <xf numFmtId="0" fontId="16" fillId="0" borderId="10" xfId="0" applyFont="1" applyBorder="1" applyAlignment="1">
      <alignment horizontal="center" vertical="center" wrapText="1"/>
    </xf>
    <xf numFmtId="0" fontId="12" fillId="0" borderId="0" xfId="0" applyFont="1" applyAlignment="1">
      <alignment horizontal="center" vertical="center" wrapText="1"/>
    </xf>
    <xf numFmtId="0" fontId="12" fillId="2" borderId="11" xfId="0" applyFont="1" applyFill="1" applyBorder="1" applyAlignment="1">
      <alignment horizontal="center" vertical="center" wrapText="1"/>
    </xf>
    <xf numFmtId="0" fontId="18" fillId="0" borderId="0" xfId="0" applyFont="1" applyAlignment="1">
      <alignment horizontal="center" vertical="center" wrapText="1"/>
    </xf>
    <xf numFmtId="0" fontId="10" fillId="0" borderId="11" xfId="2" applyBorder="1" applyAlignment="1" applyProtection="1">
      <alignment horizontal="center" vertical="center" wrapText="1"/>
    </xf>
    <xf numFmtId="0" fontId="10" fillId="0" borderId="12" xfId="2" applyBorder="1" applyAlignment="1" applyProtection="1">
      <alignment horizontal="center" vertical="center" wrapText="1"/>
    </xf>
    <xf numFmtId="164" fontId="16" fillId="0" borderId="0" xfId="0" applyNumberFormat="1" applyFont="1" applyAlignment="1">
      <alignment horizontal="center" vertical="center" wrapText="1"/>
    </xf>
    <xf numFmtId="0" fontId="10" fillId="0" borderId="13" xfId="2" applyBorder="1" applyAlignment="1" applyProtection="1">
      <alignment horizontal="center" vertical="center" wrapText="1"/>
    </xf>
    <xf numFmtId="0" fontId="10" fillId="0" borderId="0" xfId="2" applyBorder="1" applyAlignment="1" applyProtection="1">
      <alignment horizontal="center" vertical="center" wrapText="1"/>
    </xf>
    <xf numFmtId="0" fontId="12" fillId="2" borderId="0" xfId="0" applyFont="1" applyFill="1" applyAlignment="1">
      <alignment horizontal="center" vertical="center" wrapText="1"/>
    </xf>
    <xf numFmtId="0" fontId="18" fillId="2" borderId="0" xfId="0" applyFont="1" applyFill="1" applyAlignment="1">
      <alignment horizontal="center" vertical="center" wrapText="1"/>
    </xf>
    <xf numFmtId="0" fontId="0" fillId="2" borderId="0" xfId="0" applyFill="1" applyAlignment="1">
      <alignment horizontal="center" vertical="center" wrapText="1"/>
    </xf>
    <xf numFmtId="0" fontId="19" fillId="0" borderId="0" xfId="0" applyFont="1" applyAlignment="1">
      <alignment horizontal="center" vertical="center" wrapText="1"/>
    </xf>
    <xf numFmtId="0" fontId="20" fillId="0" borderId="0" xfId="0" applyFont="1" applyAlignment="1">
      <alignment horizontal="center" vertical="center" wrapText="1"/>
    </xf>
    <xf numFmtId="0" fontId="21" fillId="0" borderId="0" xfId="2" applyFont="1" applyBorder="1" applyAlignment="1" applyProtection="1">
      <alignment horizontal="center" vertical="center" wrapText="1"/>
    </xf>
    <xf numFmtId="0" fontId="19" fillId="5" borderId="0" xfId="0" applyFont="1" applyFill="1" applyAlignment="1">
      <alignment horizontal="center" vertical="center" wrapText="1"/>
    </xf>
    <xf numFmtId="0" fontId="14" fillId="5" borderId="0" xfId="0" applyFont="1" applyFill="1" applyAlignment="1">
      <alignment horizontal="center" vertical="center" wrapText="1"/>
    </xf>
    <xf numFmtId="0" fontId="18" fillId="5" borderId="0" xfId="0" applyFont="1" applyFill="1" applyAlignment="1">
      <alignment horizontal="center" vertical="center" wrapText="1"/>
    </xf>
    <xf numFmtId="0" fontId="11" fillId="5" borderId="0" xfId="0" applyFont="1" applyFill="1" applyAlignment="1">
      <alignment horizontal="center" vertical="center" wrapText="1"/>
    </xf>
    <xf numFmtId="4" fontId="16" fillId="0" borderId="0" xfId="0" applyNumberFormat="1" applyFont="1" applyAlignment="1">
      <alignment horizontal="center" vertical="center" wrapText="1"/>
    </xf>
    <xf numFmtId="10" fontId="16" fillId="0" borderId="0" xfId="0" applyNumberFormat="1" applyFont="1" applyAlignment="1">
      <alignment horizontal="center" vertical="center" wrapText="1"/>
    </xf>
    <xf numFmtId="164" fontId="0" fillId="0" borderId="0" xfId="0" applyNumberFormat="1" applyAlignment="1">
      <alignment horizontal="center" vertical="center" wrapText="1"/>
    </xf>
    <xf numFmtId="164" fontId="17" fillId="0" borderId="0" xfId="0" applyNumberFormat="1" applyFont="1" applyAlignment="1">
      <alignment horizontal="center" vertical="center" wrapText="1"/>
    </xf>
    <xf numFmtId="0" fontId="16" fillId="0" borderId="0" xfId="0" applyFont="1" applyAlignment="1">
      <alignment horizontal="right" vertical="center" wrapText="1"/>
    </xf>
    <xf numFmtId="3" fontId="16" fillId="0" borderId="0" xfId="0" applyNumberFormat="1" applyFont="1" applyAlignment="1">
      <alignment horizontal="center" vertical="center" wrapText="1"/>
    </xf>
    <xf numFmtId="0" fontId="20" fillId="0" borderId="0" xfId="0" applyFont="1" applyAlignment="1">
      <alignment horizontal="right" vertical="center" wrapText="1"/>
    </xf>
    <xf numFmtId="9" fontId="16" fillId="0" borderId="0" xfId="1" applyFont="1" applyBorder="1" applyAlignment="1" applyProtection="1">
      <alignment horizontal="center" vertical="center" wrapText="1"/>
    </xf>
    <xf numFmtId="0" fontId="22" fillId="5" borderId="0" xfId="0" applyFont="1" applyFill="1" applyAlignment="1">
      <alignment horizontal="center" vertical="center" wrapText="1"/>
    </xf>
    <xf numFmtId="2" fontId="16" fillId="0" borderId="0" xfId="0" applyNumberFormat="1" applyFont="1" applyAlignment="1">
      <alignment horizontal="center" vertical="center" wrapText="1"/>
    </xf>
    <xf numFmtId="0" fontId="11" fillId="0" borderId="0" xfId="0" applyFont="1" applyAlignment="1">
      <alignment horizontal="center" vertical="center" wrapText="1"/>
    </xf>
    <xf numFmtId="0" fontId="0" fillId="0" borderId="0" xfId="0" applyAlignment="1">
      <alignment horizontal="right" vertical="center" wrapText="1"/>
    </xf>
    <xf numFmtId="0" fontId="23" fillId="0" borderId="0" xfId="0" applyFont="1" applyAlignment="1">
      <alignment horizontal="right" vertical="center" wrapText="1"/>
    </xf>
    <xf numFmtId="165" fontId="19" fillId="0" borderId="0" xfId="0" applyNumberFormat="1" applyFont="1" applyAlignment="1">
      <alignment horizontal="center" vertical="center" wrapText="1"/>
    </xf>
    <xf numFmtId="166" fontId="11" fillId="0" borderId="0" xfId="0" applyNumberFormat="1" applyFont="1" applyAlignment="1">
      <alignment horizontal="center" vertical="center" wrapText="1"/>
    </xf>
    <xf numFmtId="0" fontId="24" fillId="0" borderId="0" xfId="0" applyFont="1" applyAlignment="1">
      <alignment horizontal="center" vertical="center" wrapText="1"/>
    </xf>
    <xf numFmtId="9" fontId="0" fillId="0" borderId="0" xfId="1" applyFont="1" applyBorder="1" applyAlignment="1" applyProtection="1">
      <alignment horizontal="center" vertical="center" wrapText="1"/>
    </xf>
    <xf numFmtId="0" fontId="0" fillId="0" borderId="0" xfId="0" applyAlignment="1">
      <alignment horizontal="center"/>
    </xf>
    <xf numFmtId="0" fontId="16" fillId="0" borderId="0" xfId="0" applyFont="1" applyAlignment="1">
      <alignment horizontal="center" vertical="center"/>
    </xf>
    <xf numFmtId="0" fontId="16" fillId="0" borderId="0" xfId="0" applyFont="1" applyAlignment="1" applyProtection="1">
      <alignment horizontal="center" vertical="center" wrapText="1"/>
      <protection locked="0"/>
    </xf>
    <xf numFmtId="0" fontId="16" fillId="0" borderId="0" xfId="0" applyFont="1" applyAlignment="1" applyProtection="1">
      <alignment horizontal="center" vertical="center"/>
      <protection locked="0"/>
    </xf>
    <xf numFmtId="0" fontId="25" fillId="0" borderId="0" xfId="0" applyFont="1" applyAlignment="1">
      <alignment horizontal="left" vertical="center"/>
    </xf>
    <xf numFmtId="0" fontId="25" fillId="0" borderId="0" xfId="0" applyFont="1" applyAlignment="1">
      <alignment horizontal="center" vertical="center" wrapText="1"/>
    </xf>
    <xf numFmtId="0" fontId="26" fillId="0" borderId="0" xfId="0" applyFont="1" applyAlignment="1">
      <alignment horizontal="center" vertical="center" wrapText="1"/>
    </xf>
    <xf numFmtId="0" fontId="27" fillId="0" borderId="0" xfId="0" applyFont="1" applyAlignment="1">
      <alignment horizontal="center" vertical="center" wrapText="1"/>
    </xf>
    <xf numFmtId="0" fontId="10" fillId="0" borderId="0" xfId="2" applyBorder="1" applyAlignment="1" applyProtection="1">
      <alignment horizontal="center"/>
    </xf>
    <xf numFmtId="0" fontId="10" fillId="0" borderId="12" xfId="2" applyBorder="1" applyAlignment="1" applyProtection="1">
      <alignment horizontal="right" vertical="center" wrapText="1"/>
    </xf>
    <xf numFmtId="0" fontId="10" fillId="0" borderId="13" xfId="2" applyBorder="1" applyAlignment="1" applyProtection="1">
      <alignment horizontal="right" vertical="center" wrapText="1"/>
    </xf>
    <xf numFmtId="0" fontId="28" fillId="5" borderId="0" xfId="0" applyFont="1" applyFill="1" applyAlignment="1">
      <alignment horizontal="center" vertical="center" wrapText="1"/>
    </xf>
    <xf numFmtId="0" fontId="29" fillId="0" borderId="0" xfId="0" applyFont="1" applyAlignment="1">
      <alignment horizontal="center" vertical="center" wrapText="1"/>
    </xf>
    <xf numFmtId="10" fontId="29" fillId="0" borderId="0" xfId="0" applyNumberFormat="1" applyFont="1" applyAlignment="1">
      <alignment horizontal="center" vertical="center" wrapText="1"/>
    </xf>
    <xf numFmtId="0" fontId="30" fillId="0" borderId="0" xfId="0" applyFont="1" applyAlignment="1">
      <alignment horizontal="center"/>
    </xf>
    <xf numFmtId="0" fontId="31" fillId="0" borderId="0" xfId="0" applyFont="1" applyAlignment="1">
      <alignment vertical="center"/>
    </xf>
    <xf numFmtId="0" fontId="32" fillId="0" borderId="0" xfId="0" applyFont="1" applyAlignment="1">
      <alignment horizontal="center" vertical="center" wrapText="1"/>
    </xf>
    <xf numFmtId="0" fontId="19" fillId="4" borderId="0" xfId="0" applyFont="1" applyFill="1" applyAlignment="1">
      <alignment horizontal="center" vertical="center" wrapText="1"/>
    </xf>
    <xf numFmtId="0" fontId="13" fillId="4" borderId="0" xfId="0" applyFont="1" applyFill="1" applyAlignment="1">
      <alignment horizontal="center" vertical="center" wrapText="1"/>
    </xf>
    <xf numFmtId="0" fontId="15" fillId="4" borderId="0" xfId="0" applyFont="1" applyFill="1" applyAlignment="1">
      <alignment horizontal="center" vertical="center" wrapText="1"/>
    </xf>
    <xf numFmtId="0" fontId="11" fillId="4" borderId="0" xfId="0" applyFont="1" applyFill="1" applyAlignment="1">
      <alignment horizontal="center" vertical="center" wrapText="1"/>
    </xf>
    <xf numFmtId="0" fontId="14" fillId="0" borderId="0" xfId="0" applyFont="1" applyAlignment="1">
      <alignment horizontal="center" vertical="center" wrapText="1"/>
    </xf>
    <xf numFmtId="167" fontId="16" fillId="0" borderId="0" xfId="0" applyNumberFormat="1" applyFont="1" applyAlignment="1">
      <alignment horizontal="center" vertical="center" wrapText="1"/>
    </xf>
    <xf numFmtId="166" fontId="16" fillId="0" borderId="0" xfId="0" applyNumberFormat="1" applyFont="1" applyAlignment="1">
      <alignment horizontal="center" vertical="center" wrapText="1"/>
    </xf>
    <xf numFmtId="166" fontId="16" fillId="0" borderId="0" xfId="1" applyNumberFormat="1" applyFont="1" applyBorder="1" applyAlignment="1" applyProtection="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15" fillId="2" borderId="0" xfId="0" applyFont="1" applyFill="1" applyAlignment="1">
      <alignment horizontal="center" vertical="center" wrapText="1"/>
    </xf>
    <xf numFmtId="0" fontId="19" fillId="0" borderId="0" xfId="0" applyFont="1" applyAlignment="1">
      <alignment horizontal="left" vertical="center" wrapText="1"/>
    </xf>
    <xf numFmtId="0" fontId="34" fillId="0" borderId="0" xfId="0" applyFont="1" applyAlignment="1">
      <alignment horizontal="center" vertical="center" wrapText="1"/>
    </xf>
    <xf numFmtId="0" fontId="20" fillId="0" borderId="0" xfId="0" applyFont="1" applyAlignment="1" applyProtection="1">
      <alignment horizontal="center" vertical="center" wrapText="1"/>
      <protection locked="0"/>
    </xf>
    <xf numFmtId="168" fontId="34" fillId="0" borderId="0" xfId="0" applyNumberFormat="1" applyFont="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xf>
    <xf numFmtId="0" fontId="10" fillId="0" borderId="18" xfId="2" applyBorder="1" applyAlignment="1" applyProtection="1">
      <alignment horizontal="center" vertical="center" wrapText="1"/>
    </xf>
    <xf numFmtId="0" fontId="16" fillId="0" borderId="18" xfId="0" applyFont="1" applyBorder="1" applyAlignment="1">
      <alignment horizontal="center" vertical="center" wrapText="1"/>
    </xf>
    <xf numFmtId="167" fontId="16" fillId="0" borderId="0" xfId="0" applyNumberFormat="1" applyFont="1" applyAlignment="1" applyProtection="1">
      <alignment horizontal="center" vertical="center" wrapText="1"/>
      <protection locked="0"/>
    </xf>
    <xf numFmtId="3" fontId="16" fillId="0" borderId="0" xfId="0" applyNumberFormat="1" applyFont="1" applyAlignment="1" applyProtection="1">
      <alignment horizontal="center" vertical="center" wrapText="1"/>
      <protection locked="0"/>
    </xf>
    <xf numFmtId="0" fontId="20" fillId="0" borderId="0" xfId="0" applyFont="1" applyAlignment="1" applyProtection="1">
      <alignment horizontal="right" vertical="center" wrapText="1"/>
      <protection locked="0"/>
    </xf>
    <xf numFmtId="167" fontId="17" fillId="0" borderId="0" xfId="0" applyNumberFormat="1" applyFont="1" applyAlignment="1" applyProtection="1">
      <alignment horizontal="center" vertical="center" wrapText="1"/>
      <protection locked="0"/>
    </xf>
    <xf numFmtId="1" fontId="16" fillId="0" borderId="0" xfId="0" applyNumberFormat="1" applyFont="1" applyAlignment="1" applyProtection="1">
      <alignment horizontal="center" vertical="center" wrapText="1"/>
      <protection locked="0"/>
    </xf>
    <xf numFmtId="166" fontId="16" fillId="0" borderId="0" xfId="1" applyNumberFormat="1" applyFont="1" applyBorder="1" applyAlignment="1" applyProtection="1">
      <alignment horizontal="center" vertical="center" wrapText="1"/>
      <protection locked="0"/>
    </xf>
    <xf numFmtId="166" fontId="29" fillId="0" borderId="0" xfId="1" applyNumberFormat="1" applyFont="1" applyBorder="1" applyAlignment="1" applyProtection="1">
      <alignment horizontal="center" vertical="center" wrapText="1"/>
    </xf>
    <xf numFmtId="0" fontId="35" fillId="5" borderId="0" xfId="0" applyFont="1" applyFill="1" applyAlignment="1">
      <alignment horizontal="center" vertical="center" wrapText="1"/>
    </xf>
    <xf numFmtId="166" fontId="0" fillId="0" borderId="0" xfId="1" applyNumberFormat="1" applyFont="1" applyBorder="1" applyAlignment="1" applyProtection="1">
      <alignment horizontal="center" vertical="center" wrapText="1"/>
    </xf>
    <xf numFmtId="9" fontId="20" fillId="0" borderId="0" xfId="1" applyFont="1" applyBorder="1" applyAlignment="1" applyProtection="1">
      <alignment horizontal="center" vertical="center" wrapText="1"/>
    </xf>
    <xf numFmtId="0" fontId="14" fillId="4" borderId="0" xfId="0" applyFont="1" applyFill="1" applyAlignment="1">
      <alignment horizontal="center" vertical="center" wrapText="1"/>
    </xf>
    <xf numFmtId="166" fontId="17" fillId="0" borderId="0" xfId="1" applyNumberFormat="1" applyFont="1" applyBorder="1" applyAlignment="1" applyProtection="1">
      <alignment horizontal="center" vertical="center" wrapText="1"/>
      <protection locked="0"/>
    </xf>
    <xf numFmtId="166" fontId="0" fillId="0" borderId="0" xfId="0" applyNumberFormat="1" applyAlignment="1">
      <alignment horizontal="center" vertical="center" wrapText="1"/>
    </xf>
    <xf numFmtId="4" fontId="16" fillId="6" borderId="0" xfId="0" applyNumberFormat="1" applyFont="1" applyFill="1" applyAlignment="1">
      <alignment horizontal="center" vertical="center" wrapText="1"/>
    </xf>
    <xf numFmtId="10" fontId="16" fillId="6" borderId="0" xfId="0" applyNumberFormat="1" applyFont="1" applyFill="1" applyAlignment="1">
      <alignment horizontal="center" vertical="center" wrapText="1"/>
    </xf>
    <xf numFmtId="0" fontId="37" fillId="0" borderId="0" xfId="0" applyFont="1" applyAlignment="1">
      <alignment horizontal="center" vertical="center" wrapText="1"/>
    </xf>
    <xf numFmtId="0" fontId="38" fillId="0" borderId="0" xfId="0" applyFont="1" applyAlignment="1">
      <alignment horizontal="center" vertical="center" wrapText="1"/>
    </xf>
    <xf numFmtId="10" fontId="38" fillId="6" borderId="0" xfId="0" quotePrefix="1" applyNumberFormat="1" applyFont="1" applyFill="1" applyAlignment="1" applyProtection="1">
      <alignment horizontal="center" vertical="center" wrapText="1"/>
      <protection locked="0"/>
    </xf>
    <xf numFmtId="166" fontId="38" fillId="0" borderId="0" xfId="1" applyNumberFormat="1" applyFont="1" applyBorder="1" applyAlignment="1" applyProtection="1">
      <alignment horizontal="center" vertical="center" wrapText="1"/>
      <protection locked="0"/>
    </xf>
    <xf numFmtId="166" fontId="38" fillId="6" borderId="0" xfId="1" applyNumberFormat="1" applyFont="1" applyFill="1" applyBorder="1" applyAlignment="1" applyProtection="1">
      <alignment horizontal="center" vertical="center" wrapText="1"/>
      <protection locked="0"/>
    </xf>
    <xf numFmtId="10" fontId="38" fillId="6" borderId="0" xfId="1" applyNumberFormat="1" applyFont="1" applyFill="1" applyBorder="1" applyAlignment="1" applyProtection="1">
      <alignment horizontal="center" vertical="center" wrapText="1"/>
      <protection locked="0"/>
    </xf>
    <xf numFmtId="169" fontId="38" fillId="6" borderId="0" xfId="0" applyNumberFormat="1" applyFont="1" applyFill="1" applyAlignment="1" applyProtection="1">
      <alignment horizontal="center" vertical="center" wrapText="1"/>
      <protection locked="0"/>
    </xf>
    <xf numFmtId="0" fontId="38" fillId="6" borderId="0" xfId="0" applyFont="1" applyFill="1" applyAlignment="1" applyProtection="1">
      <alignment horizontal="center" vertical="center" wrapText="1"/>
      <protection locked="0"/>
    </xf>
    <xf numFmtId="167" fontId="38" fillId="0" borderId="0" xfId="0" applyNumberFormat="1" applyFont="1" applyAlignment="1">
      <alignment horizontal="center" vertical="center" wrapText="1"/>
    </xf>
    <xf numFmtId="3" fontId="38" fillId="0" borderId="0" xfId="0" applyNumberFormat="1" applyFont="1" applyAlignment="1">
      <alignment horizontal="center" vertical="center" wrapText="1"/>
    </xf>
    <xf numFmtId="3" fontId="39" fillId="6" borderId="0" xfId="0" applyNumberFormat="1" applyFont="1" applyFill="1" applyAlignment="1" applyProtection="1">
      <alignment horizontal="center" vertical="center" wrapText="1"/>
      <protection locked="0"/>
    </xf>
    <xf numFmtId="4" fontId="16" fillId="0" borderId="0" xfId="0" applyNumberFormat="1" applyFont="1" applyFill="1" applyAlignment="1">
      <alignment horizontal="center" vertical="center" wrapText="1"/>
    </xf>
    <xf numFmtId="10" fontId="16" fillId="0" borderId="0" xfId="0" applyNumberFormat="1" applyFont="1" applyFill="1" applyAlignment="1">
      <alignment horizontal="center" vertical="center" wrapText="1"/>
    </xf>
    <xf numFmtId="0" fontId="0" fillId="0" borderId="0" xfId="0" applyFill="1" applyAlignment="1">
      <alignment horizontal="center" vertical="center" wrapText="1"/>
    </xf>
    <xf numFmtId="2" fontId="16" fillId="0" borderId="0" xfId="0" applyNumberFormat="1" applyFont="1" applyFill="1" applyAlignment="1">
      <alignment horizontal="center" vertical="center" wrapText="1"/>
    </xf>
    <xf numFmtId="3" fontId="16" fillId="0" borderId="0" xfId="0" applyNumberFormat="1" applyFont="1" applyFill="1" applyAlignment="1">
      <alignment horizontal="center" vertical="center" wrapText="1"/>
    </xf>
    <xf numFmtId="10" fontId="38" fillId="0" borderId="0" xfId="0" quotePrefix="1" applyNumberFormat="1" applyFont="1" applyFill="1" applyAlignment="1">
      <alignment horizontal="center" vertical="center" wrapText="1"/>
    </xf>
    <xf numFmtId="0" fontId="19" fillId="0" borderId="0" xfId="0" applyFont="1" applyFill="1" applyAlignment="1">
      <alignment horizontal="center" vertical="center" wrapText="1"/>
    </xf>
    <xf numFmtId="164" fontId="16" fillId="0" borderId="0" xfId="0" applyNumberFormat="1" applyFont="1" applyFill="1" applyAlignment="1">
      <alignment horizontal="center" vertical="center" wrapText="1"/>
    </xf>
    <xf numFmtId="0" fontId="16" fillId="0" borderId="0" xfId="0" applyFont="1" applyFill="1" applyAlignment="1">
      <alignment horizontal="center" vertical="center" wrapText="1"/>
    </xf>
    <xf numFmtId="3" fontId="19" fillId="0" borderId="0" xfId="0" applyNumberFormat="1" applyFont="1" applyFill="1" applyAlignment="1">
      <alignment horizontal="center" vertical="center" wrapText="1"/>
    </xf>
    <xf numFmtId="10" fontId="38" fillId="0" borderId="0" xfId="1" applyNumberFormat="1" applyFont="1" applyFill="1" applyBorder="1" applyAlignment="1">
      <alignment horizontal="center" vertical="center" wrapText="1"/>
    </xf>
    <xf numFmtId="0" fontId="38" fillId="0" borderId="0" xfId="0" applyFont="1" applyFill="1" applyAlignment="1">
      <alignment horizontal="center" vertical="center" wrapText="1"/>
    </xf>
    <xf numFmtId="169" fontId="38" fillId="0" borderId="0" xfId="0" applyNumberFormat="1" applyFont="1" applyFill="1" applyAlignment="1">
      <alignment horizontal="center" vertical="center" wrapText="1"/>
    </xf>
    <xf numFmtId="3" fontId="39" fillId="0" borderId="0" xfId="0" applyNumberFormat="1" applyFont="1" applyFill="1" applyAlignment="1">
      <alignment horizontal="center" vertical="center" wrapText="1"/>
    </xf>
    <xf numFmtId="3" fontId="38" fillId="0" borderId="0" xfId="0" applyNumberFormat="1" applyFont="1" applyFill="1" applyAlignment="1">
      <alignment horizontal="center" vertical="center" wrapText="1"/>
    </xf>
    <xf numFmtId="0" fontId="4" fillId="0" borderId="0" xfId="0" applyFont="1" applyAlignment="1">
      <alignment horizontal="center" vertical="center"/>
    </xf>
    <xf numFmtId="0" fontId="9" fillId="2" borderId="0" xfId="2" applyFont="1" applyFill="1" applyBorder="1" applyAlignment="1" applyProtection="1">
      <alignment horizontal="center"/>
    </xf>
    <xf numFmtId="0" fontId="9" fillId="3" borderId="0" xfId="2" applyFont="1" applyFill="1" applyBorder="1" applyAlignment="1" applyProtection="1">
      <alignment horizontal="center"/>
    </xf>
    <xf numFmtId="0" fontId="33" fillId="0" borderId="0" xfId="0" applyFont="1" applyAlignment="1">
      <alignment horizontal="left" vertical="center" wrapText="1"/>
    </xf>
    <xf numFmtId="0" fontId="10" fillId="0" borderId="17" xfId="2" applyBorder="1" applyAlignment="1" applyProtection="1">
      <alignment horizontal="center" vertical="center" wrapText="1"/>
    </xf>
    <xf numFmtId="0" fontId="12" fillId="2" borderId="0" xfId="0" applyFont="1" applyFill="1" applyAlignment="1">
      <alignment horizontal="center" vertical="center" wrapText="1"/>
    </xf>
    <xf numFmtId="0" fontId="12" fillId="2" borderId="14" xfId="0" applyFont="1" applyFill="1" applyBorder="1" applyAlignment="1">
      <alignment horizontal="center" vertical="center" wrapText="1"/>
    </xf>
    <xf numFmtId="0" fontId="10" fillId="0" borderId="0" xfId="2" applyBorder="1" applyAlignment="1" applyProtection="1">
      <alignment horizontal="center" vertical="center" wrapText="1"/>
    </xf>
    <xf numFmtId="0" fontId="10" fillId="0" borderId="14" xfId="2" applyBorder="1" applyAlignment="1" applyProtection="1">
      <alignment horizontal="center" vertical="center" wrapText="1"/>
    </xf>
    <xf numFmtId="0" fontId="10" fillId="0" borderId="14" xfId="2" applyBorder="1" applyAlignment="1" applyProtection="1">
      <alignment horizontal="center"/>
    </xf>
    <xf numFmtId="9" fontId="38" fillId="6" borderId="0" xfId="0" applyNumberFormat="1" applyFont="1" applyFill="1" applyAlignment="1" applyProtection="1">
      <alignment horizontal="center" vertical="center" wrapText="1"/>
      <protection locked="0"/>
    </xf>
    <xf numFmtId="0" fontId="16" fillId="0" borderId="0" xfId="0" applyFont="1" applyBorder="1" applyAlignment="1">
      <alignment horizontal="center" vertical="center" wrapText="1"/>
    </xf>
  </cellXfs>
  <cellStyles count="6">
    <cellStyle name="Hiperłącze" xfId="2" builtinId="8"/>
    <cellStyle name="Hiperłącze 2" xfId="4" xr:uid="{72B0E576-6F7F-40EC-8AE4-DFC44F5AC905}"/>
    <cellStyle name="Normalny" xfId="0" builtinId="0"/>
    <cellStyle name="Normalny 2" xfId="3" xr:uid="{D3D3D8EB-EF50-4C29-9D05-E420EF0A2DFF}"/>
    <cellStyle name="Procentowy" xfId="1" builtinId="5"/>
    <cellStyle name="Procentowy 2" xfId="5" xr:uid="{A7E74AF9-4C0A-48FC-ABA9-A29C0F333B4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77933C"/>
      <rgbColor rgb="FF800080"/>
      <rgbColor rgb="FF008080"/>
      <rgbColor rgb="FFC0C0C0"/>
      <rgbColor rgb="FF847A75"/>
      <rgbColor rgb="FF9999FF"/>
      <rgbColor rgb="FF993366"/>
      <rgbColor rgb="FFFFFFCC"/>
      <rgbColor rgb="FFCCFFFF"/>
      <rgbColor rgb="FF660066"/>
      <rgbColor rgb="FFE36E0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AC090"/>
      <rgbColor rgb="FF3366FF"/>
      <rgbColor rgb="FF33CCCC"/>
      <rgbColor rgb="FF99CC00"/>
      <rgbColor rgb="FFFFCC00"/>
      <rgbColor rgb="FFF79646"/>
      <rgbColor rgb="FFE46C0A"/>
      <rgbColor rgb="FF6A8759"/>
      <rgbColor rgb="FF969696"/>
      <rgbColor rgb="FF003366"/>
      <rgbColor rgb="FF339966"/>
      <rgbColor rgb="FF003300"/>
      <rgbColor rgb="FF1E1B1D"/>
      <rgbColor rgb="FF993300"/>
      <rgbColor rgb="FF993366"/>
      <rgbColor rgb="FF243386"/>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alcChain.xml" Type="http://schemas.openxmlformats.org/officeDocument/2006/relationships/calcChain"/><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theme/theme1.xml" Type="http://schemas.openxmlformats.org/officeDocument/2006/relationships/theme"/><Relationship Id="rId8" Target="styles.xml" Type="http://schemas.openxmlformats.org/officeDocument/2006/relationships/styles"/><Relationship Id="rId9"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2</xdr:col>
      <xdr:colOff>663120</xdr:colOff>
      <xdr:row>12</xdr:row>
      <xdr:rowOff>15120</xdr:rowOff>
    </xdr:from>
    <xdr:to>
      <xdr:col>8</xdr:col>
      <xdr:colOff>223200</xdr:colOff>
      <xdr:row>20</xdr:row>
      <xdr:rowOff>36000</xdr:rowOff>
    </xdr:to>
    <xdr:pic>
      <xdr:nvPicPr>
        <xdr:cNvPr id="2" name="Picture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2555280" y="3234240"/>
          <a:ext cx="6189480" cy="1545120"/>
        </a:xfrm>
        <a:prstGeom prst="rect">
          <a:avLst/>
        </a:prstGeom>
        <a:ln>
          <a:noFill/>
        </a:ln>
      </xdr:spPr>
    </xdr:pic>
    <xdr:clientData/>
  </xdr:twoCellAnchor>
  <xdr:twoCellAnchor editAs="oneCell">
    <xdr:from>
      <xdr:col>2</xdr:col>
      <xdr:colOff>663120</xdr:colOff>
      <xdr:row>12</xdr:row>
      <xdr:rowOff>15120</xdr:rowOff>
    </xdr:from>
    <xdr:to>
      <xdr:col>8</xdr:col>
      <xdr:colOff>204120</xdr:colOff>
      <xdr:row>20</xdr:row>
      <xdr:rowOff>54720</xdr:rowOff>
    </xdr:to>
    <xdr:pic>
      <xdr:nvPicPr>
        <xdr:cNvPr id="3" name="Picture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tretch/>
      </xdr:blipFill>
      <xdr:spPr>
        <a:xfrm>
          <a:off x="2555280" y="3234240"/>
          <a:ext cx="6170400" cy="1563840"/>
        </a:xfrm>
        <a:prstGeom prst="rect">
          <a:avLst/>
        </a:prstGeom>
        <a:ln>
          <a:noFill/>
        </a:ln>
      </xdr:spPr>
    </xdr:pic>
    <xdr:clientData/>
  </xdr:twoCellAnchor>
  <xdr:twoCellAnchor editAs="oneCell">
    <xdr:from>
      <xdr:col>0</xdr:col>
      <xdr:colOff>0</xdr:colOff>
      <xdr:row>0</xdr:row>
      <xdr:rowOff>0</xdr:rowOff>
    </xdr:from>
    <xdr:to>
      <xdr:col>12</xdr:col>
      <xdr:colOff>294840</xdr:colOff>
      <xdr:row>45</xdr:row>
      <xdr:rowOff>18720</xdr:rowOff>
    </xdr:to>
    <xdr:sp macro="" textlink="">
      <xdr:nvSpPr>
        <xdr:cNvPr id="4" name="CustomShape 1" hidden="1">
          <a:extLst>
            <a:ext uri="{FF2B5EF4-FFF2-40B4-BE49-F238E27FC236}">
              <a16:creationId xmlns:a16="http://schemas.microsoft.com/office/drawing/2014/main" id="{00000000-0008-0000-0000-000004000000}"/>
            </a:ext>
          </a:extLst>
        </xdr:cNvPr>
        <xdr:cNvSpPr/>
      </xdr:nvSpPr>
      <xdr:spPr>
        <a:xfrm>
          <a:off x="0" y="0"/>
          <a:ext cx="12601080" cy="952452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9</xdr:col>
      <xdr:colOff>182880</xdr:colOff>
      <xdr:row>36</xdr:row>
      <xdr:rowOff>68580</xdr:rowOff>
    </xdr:to>
    <xdr:sp macro="" textlink="">
      <xdr:nvSpPr>
        <xdr:cNvPr id="1026" name="shapetype_202" hidden="1">
          <a:extLst>
            <a:ext uri="{FF2B5EF4-FFF2-40B4-BE49-F238E27FC236}">
              <a16:creationId xmlns:a16="http://schemas.microsoft.com/office/drawing/2014/main" id="{00000000-0008-0000-0000-00000204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1875960</xdr:colOff>
      <xdr:row>70</xdr:row>
      <xdr:rowOff>75960</xdr:rowOff>
    </xdr:to>
    <xdr:sp macro="" textlink="">
      <xdr:nvSpPr>
        <xdr:cNvPr id="5" name="CustomShape 1" hidden="1">
          <a:extLst>
            <a:ext uri="{FF2B5EF4-FFF2-40B4-BE49-F238E27FC236}">
              <a16:creationId xmlns:a16="http://schemas.microsoft.com/office/drawing/2014/main" id="{00000000-0008-0000-0300-000005000000}"/>
            </a:ext>
          </a:extLst>
        </xdr:cNvPr>
        <xdr:cNvSpPr/>
      </xdr:nvSpPr>
      <xdr:spPr>
        <a:xfrm>
          <a:off x="0" y="0"/>
          <a:ext cx="12075840" cy="952452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2</xdr:col>
      <xdr:colOff>2552700</xdr:colOff>
      <xdr:row>37</xdr:row>
      <xdr:rowOff>152400</xdr:rowOff>
    </xdr:to>
    <xdr:sp macro="" textlink="">
      <xdr:nvSpPr>
        <xdr:cNvPr id="3074" name="shapetype_202" hidden="1">
          <a:extLst>
            <a:ext uri="{FF2B5EF4-FFF2-40B4-BE49-F238E27FC236}">
              <a16:creationId xmlns:a16="http://schemas.microsoft.com/office/drawing/2014/main" id="{00000000-0008-0000-0300-0000020C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837720</xdr:colOff>
      <xdr:row>45</xdr:row>
      <xdr:rowOff>169531</xdr:rowOff>
    </xdr:to>
    <xdr:sp macro="" textlink="">
      <xdr:nvSpPr>
        <xdr:cNvPr id="6" name="CustomShape 1" hidden="1">
          <a:extLst>
            <a:ext uri="{FF2B5EF4-FFF2-40B4-BE49-F238E27FC236}">
              <a16:creationId xmlns:a16="http://schemas.microsoft.com/office/drawing/2014/main" id="{00000000-0008-0000-0400-000006000000}"/>
            </a:ext>
          </a:extLst>
        </xdr:cNvPr>
        <xdr:cNvSpPr/>
      </xdr:nvSpPr>
      <xdr:spPr>
        <a:xfrm>
          <a:off x="0" y="0"/>
          <a:ext cx="12422520" cy="95241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2</xdr:col>
      <xdr:colOff>2491740</xdr:colOff>
      <xdr:row>28</xdr:row>
      <xdr:rowOff>251460</xdr:rowOff>
    </xdr:to>
    <xdr:sp macro="" textlink="">
      <xdr:nvSpPr>
        <xdr:cNvPr id="4098" name="shapetype_202" hidden="1">
          <a:extLst>
            <a:ext uri="{FF2B5EF4-FFF2-40B4-BE49-F238E27FC236}">
              <a16:creationId xmlns:a16="http://schemas.microsoft.com/office/drawing/2014/main" id="{00000000-0008-0000-0400-00000210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1866600</xdr:colOff>
      <xdr:row>44</xdr:row>
      <xdr:rowOff>123480</xdr:rowOff>
    </xdr:to>
    <xdr:sp macro="" textlink="">
      <xdr:nvSpPr>
        <xdr:cNvPr id="8" name="CustomShape 1" hidden="1">
          <a:extLst>
            <a:ext uri="{FF2B5EF4-FFF2-40B4-BE49-F238E27FC236}">
              <a16:creationId xmlns:a16="http://schemas.microsoft.com/office/drawing/2014/main" id="{00000000-0008-0000-0A00-000008000000}"/>
            </a:ext>
          </a:extLst>
        </xdr:cNvPr>
        <xdr:cNvSpPr/>
      </xdr:nvSpPr>
      <xdr:spPr>
        <a:xfrm>
          <a:off x="0" y="0"/>
          <a:ext cx="12079080" cy="952452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2</xdr:col>
      <xdr:colOff>2560320</xdr:colOff>
      <xdr:row>36</xdr:row>
      <xdr:rowOff>7620</xdr:rowOff>
    </xdr:to>
    <xdr:sp macro="" textlink="">
      <xdr:nvSpPr>
        <xdr:cNvPr id="6146" name="shapetype_202" hidden="1">
          <a:extLst>
            <a:ext uri="{FF2B5EF4-FFF2-40B4-BE49-F238E27FC236}">
              <a16:creationId xmlns:a16="http://schemas.microsoft.com/office/drawing/2014/main" id="{00000000-0008-0000-0A00-00000218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_rels/sheet2.xml.rels><?xml version="1.0" encoding="UTF-8" standalone="no"?><Relationships xmlns="http://schemas.openxmlformats.org/package/2006/relationships"><Relationship Id="rId1" Target="http://eur-lex.europa.eu/legal-content/EN/TXT/?qid=1432731300799&amp;uri=CELEX:02009L0065-20140917" TargetMode="External" Type="http://schemas.openxmlformats.org/officeDocument/2006/relationships/hyperlink"/><Relationship Id="rId2" Target="http://ec.europa.eu/finance/bank/regcapital/legislation-in-force/index_en.htm" TargetMode="External" Type="http://schemas.openxmlformats.org/officeDocument/2006/relationships/hyperlink"/><Relationship Id="rId3" Target="http://eur-lex.europa.eu/legal-content/EN/TXT/?qid=1432731300799&amp;uri=CELEX:02009L0065-20140917" TargetMode="External" Type="http://schemas.openxmlformats.org/officeDocument/2006/relationships/hyperlink"/><Relationship Id="rId4" Target="http://ec.europa.eu/finance/bank/regcapital/legislation-in-force/index_en.htm" TargetMode="External" Type="http://schemas.openxmlformats.org/officeDocument/2006/relationships/hyperlink"/><Relationship Id="rId5" Target="http://ec.europa.eu/finance/bank/docs/regcapital/acts/delegated/141010_delegated-act-liquidity-coverage_en.pdf" TargetMode="External" Type="http://schemas.openxmlformats.org/officeDocument/2006/relationships/hyperlink"/><Relationship Id="rId6" Target="http://ec.europa.eu/finance/bank/docs/regcapital/acts/delegated/141010_delegated-act-liquidity-coverage_en.pdf" TargetMode="External" Type="http://schemas.openxmlformats.org/officeDocument/2006/relationships/hyperlink"/><Relationship Id="rId7" Target="../printerSettings/printerSettings1.bin" Type="http://schemas.openxmlformats.org/officeDocument/2006/relationships/printerSettings"/><Relationship Id="rId8" Target="../drawings/drawing2.xml" Type="http://schemas.openxmlformats.org/officeDocument/2006/relationships/drawing"/></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 Id="rId2" Target="../drawings/drawing3.xml" Type="http://schemas.openxmlformats.org/officeDocument/2006/relationships/drawing"/></Relationships>
</file>

<file path=xl/worksheets/_rels/sheet5.xml.rels><?xml version="1.0" encoding="UTF-8" standalone="no"?><Relationships xmlns="http://schemas.openxmlformats.org/package/2006/relationships"><Relationship Id="rId1" Target="../drawings/drawing4.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847A75"/>
  </sheetPr>
  <dimension ref="B1:J43"/>
  <sheetViews>
    <sheetView zoomScale="90" zoomScaleNormal="90" workbookViewId="0">
      <selection activeCell="J9" sqref="J9"/>
    </sheetView>
  </sheetViews>
  <sheetFormatPr defaultRowHeight="15" x14ac:dyDescent="0.25"/>
  <cols>
    <col min="1" max="1" width="8.85546875" customWidth="1"/>
    <col min="2" max="2" width="12.42578125" customWidth="1"/>
    <col min="3" max="10" width="12.42578125" customWidth="1" collapsed="1"/>
    <col min="11" max="18" width="8.85546875" customWidth="1"/>
    <col min="19" max="1025" width="8.5703125" customWidth="1"/>
  </cols>
  <sheetData>
    <row r="1" spans="2:10" ht="14.45" customHeight="1" x14ac:dyDescent="0.25"/>
    <row r="2" spans="2:10" ht="14.45" customHeight="1" x14ac:dyDescent="0.25">
      <c r="B2" s="1"/>
      <c r="C2" s="2"/>
      <c r="D2" s="2"/>
      <c r="E2" s="2"/>
      <c r="F2" s="2"/>
      <c r="G2" s="2"/>
      <c r="H2" s="2"/>
      <c r="I2" s="2"/>
      <c r="J2" s="3"/>
    </row>
    <row r="3" spans="2:10" ht="14.45" customHeight="1" x14ac:dyDescent="0.25">
      <c r="B3" s="4"/>
      <c r="C3" s="5"/>
      <c r="D3" s="5"/>
      <c r="E3" s="5"/>
      <c r="F3" s="5"/>
      <c r="G3" s="5"/>
      <c r="H3" s="5"/>
      <c r="I3" s="5"/>
      <c r="J3" s="6"/>
    </row>
    <row r="4" spans="2:10" ht="14.45" customHeight="1" x14ac:dyDescent="0.25">
      <c r="B4" s="4"/>
      <c r="C4" s="5"/>
      <c r="D4" s="5"/>
      <c r="E4" s="5"/>
      <c r="F4" s="5"/>
      <c r="G4" s="5"/>
      <c r="H4" s="5"/>
      <c r="I4" s="5"/>
      <c r="J4" s="6"/>
    </row>
    <row r="5" spans="2:10" ht="31.15" customHeight="1" x14ac:dyDescent="0.3">
      <c r="B5" s="4"/>
      <c r="C5" s="5"/>
      <c r="D5" s="5"/>
      <c r="E5" s="7"/>
      <c r="F5" s="8" t="s">
        <v>0</v>
      </c>
      <c r="G5" s="5"/>
      <c r="H5" s="5"/>
      <c r="I5" s="5"/>
      <c r="J5" s="6"/>
    </row>
    <row r="6" spans="2:10" ht="31.15" customHeight="1" x14ac:dyDescent="0.25">
      <c r="B6" s="4"/>
      <c r="C6" s="5"/>
      <c r="D6" s="5"/>
      <c r="E6" s="138" t="s">
        <v>1</v>
      </c>
      <c r="F6" s="138"/>
      <c r="G6" s="138"/>
      <c r="H6" s="5"/>
      <c r="I6" s="5"/>
      <c r="J6" s="6"/>
    </row>
    <row r="7" spans="2:10" ht="25.9" customHeight="1" x14ac:dyDescent="0.25">
      <c r="B7" s="4"/>
      <c r="C7" s="5"/>
      <c r="D7" s="5"/>
      <c r="E7" s="5"/>
      <c r="F7" s="10" t="s">
        <v>2</v>
      </c>
      <c r="G7" s="5"/>
      <c r="H7" s="5"/>
      <c r="I7" s="5"/>
      <c r="J7" s="6"/>
    </row>
    <row r="8" spans="2:10" ht="25.9" customHeight="1" x14ac:dyDescent="0.25">
      <c r="B8" s="4"/>
      <c r="C8" s="5"/>
      <c r="D8" s="5"/>
      <c r="E8" s="5"/>
      <c r="F8" s="10" t="s">
        <v>1992</v>
      </c>
      <c r="G8" s="5"/>
      <c r="H8" s="5"/>
      <c r="I8" s="5"/>
      <c r="J8" s="6"/>
    </row>
    <row r="9" spans="2:10" ht="21" customHeight="1" x14ac:dyDescent="0.25">
      <c r="B9" s="4"/>
      <c r="C9" s="5"/>
      <c r="D9" s="5"/>
      <c r="E9" s="5"/>
      <c r="F9" s="11" t="s">
        <v>2038</v>
      </c>
      <c r="G9" s="5"/>
      <c r="H9" s="5"/>
      <c r="I9" s="5"/>
      <c r="J9" s="6"/>
    </row>
    <row r="10" spans="2:10" ht="21" customHeight="1" x14ac:dyDescent="0.25">
      <c r="B10" s="4"/>
      <c r="C10" s="5"/>
      <c r="D10" s="5"/>
      <c r="E10" s="5"/>
      <c r="F10" s="11" t="s">
        <v>1993</v>
      </c>
      <c r="G10" s="5"/>
      <c r="H10" s="5"/>
      <c r="I10" s="5"/>
      <c r="J10" s="6"/>
    </row>
    <row r="11" spans="2:10" ht="21" customHeight="1" x14ac:dyDescent="0.25">
      <c r="B11" s="4"/>
      <c r="C11" s="5"/>
      <c r="D11" s="5"/>
      <c r="E11" s="5"/>
      <c r="F11" s="11"/>
      <c r="G11" s="5"/>
      <c r="H11" s="5"/>
      <c r="I11" s="5"/>
      <c r="J11" s="6"/>
    </row>
    <row r="12" spans="2:10" ht="14.45" customHeight="1" x14ac:dyDescent="0.25">
      <c r="B12" s="4"/>
      <c r="C12" s="5"/>
      <c r="D12" s="5"/>
      <c r="E12" s="5"/>
      <c r="F12" s="5"/>
      <c r="G12" s="5"/>
      <c r="H12" s="5"/>
      <c r="I12" s="5"/>
      <c r="J12" s="6"/>
    </row>
    <row r="13" spans="2:10" ht="14.45" customHeight="1" x14ac:dyDescent="0.25">
      <c r="B13" s="4"/>
      <c r="C13" s="5"/>
      <c r="D13" s="5"/>
      <c r="E13" s="5"/>
      <c r="F13" s="5"/>
      <c r="G13" s="5"/>
      <c r="H13" s="5"/>
      <c r="I13" s="5"/>
      <c r="J13" s="6"/>
    </row>
    <row r="14" spans="2:10" ht="14.45" customHeight="1" x14ac:dyDescent="0.25">
      <c r="B14" s="4"/>
      <c r="C14" s="5"/>
      <c r="D14" s="5"/>
      <c r="E14" s="5"/>
      <c r="F14" s="5"/>
      <c r="G14" s="5"/>
      <c r="H14" s="5"/>
      <c r="I14" s="5"/>
      <c r="J14" s="6"/>
    </row>
    <row r="15" spans="2:10" ht="14.45" customHeight="1" x14ac:dyDescent="0.25">
      <c r="B15" s="4"/>
      <c r="C15" s="5"/>
      <c r="D15" s="5"/>
      <c r="E15" s="5"/>
      <c r="F15" s="5"/>
      <c r="G15" s="5"/>
      <c r="H15" s="5"/>
      <c r="I15" s="5"/>
      <c r="J15" s="6"/>
    </row>
    <row r="16" spans="2:10" ht="14.45" customHeight="1" x14ac:dyDescent="0.25">
      <c r="B16" s="4"/>
      <c r="C16" s="5"/>
      <c r="D16" s="5"/>
      <c r="E16" s="5"/>
      <c r="F16" s="5"/>
      <c r="G16" s="5"/>
      <c r="H16" s="5"/>
      <c r="I16" s="5"/>
      <c r="J16" s="6"/>
    </row>
    <row r="17" spans="2:10" ht="14.45" customHeight="1" x14ac:dyDescent="0.25">
      <c r="B17" s="4"/>
      <c r="C17" s="5"/>
      <c r="D17" s="5"/>
      <c r="E17" s="5"/>
      <c r="F17" s="5"/>
      <c r="G17" s="5"/>
      <c r="H17" s="5"/>
      <c r="I17" s="5"/>
      <c r="J17" s="6"/>
    </row>
    <row r="18" spans="2:10" ht="14.45" customHeight="1" x14ac:dyDescent="0.25">
      <c r="B18" s="4"/>
      <c r="C18" s="5"/>
      <c r="D18" s="5"/>
      <c r="E18" s="5"/>
      <c r="F18" s="5"/>
      <c r="G18" s="5"/>
      <c r="H18" s="5"/>
      <c r="I18" s="5"/>
      <c r="J18" s="6"/>
    </row>
    <row r="19" spans="2:10" ht="14.45" customHeight="1" x14ac:dyDescent="0.25">
      <c r="B19" s="4"/>
      <c r="C19" s="5"/>
      <c r="D19" s="5"/>
      <c r="E19" s="5"/>
      <c r="F19" s="5"/>
      <c r="G19" s="5"/>
      <c r="H19" s="5"/>
      <c r="I19" s="5"/>
      <c r="J19" s="6"/>
    </row>
    <row r="20" spans="2:10" ht="14.45" customHeight="1" x14ac:dyDescent="0.25">
      <c r="B20" s="4"/>
      <c r="C20" s="5"/>
      <c r="D20" s="5"/>
      <c r="E20" s="5"/>
      <c r="F20" s="5"/>
      <c r="G20" s="5"/>
      <c r="H20" s="5"/>
      <c r="I20" s="5"/>
      <c r="J20" s="6"/>
    </row>
    <row r="21" spans="2:10" ht="14.45" customHeight="1" x14ac:dyDescent="0.25">
      <c r="B21" s="4"/>
      <c r="C21" s="5"/>
      <c r="D21" s="5"/>
      <c r="E21" s="5"/>
      <c r="F21" s="5"/>
      <c r="G21" s="5"/>
      <c r="H21" s="5"/>
      <c r="I21" s="5"/>
      <c r="J21" s="6"/>
    </row>
    <row r="22" spans="2:10" ht="14.45" customHeight="1" x14ac:dyDescent="0.25">
      <c r="B22" s="4"/>
      <c r="C22" s="5"/>
      <c r="D22" s="5"/>
      <c r="E22" s="5"/>
      <c r="F22" s="12" t="s">
        <v>3</v>
      </c>
      <c r="G22" s="5"/>
      <c r="H22" s="5"/>
      <c r="I22" s="5"/>
      <c r="J22" s="6"/>
    </row>
    <row r="23" spans="2:10" ht="14.45" customHeight="1" x14ac:dyDescent="0.25">
      <c r="B23" s="4"/>
      <c r="C23" s="5"/>
      <c r="D23" s="5"/>
      <c r="E23" s="5"/>
      <c r="F23" s="13"/>
      <c r="G23" s="5"/>
      <c r="H23" s="5"/>
      <c r="I23" s="5"/>
      <c r="J23" s="6"/>
    </row>
    <row r="24" spans="2:10" ht="14.45" customHeight="1" x14ac:dyDescent="0.25">
      <c r="B24" s="4"/>
      <c r="C24" s="5"/>
      <c r="D24" s="139" t="s">
        <v>4</v>
      </c>
      <c r="E24" s="139" t="s">
        <v>5</v>
      </c>
      <c r="F24" s="139"/>
      <c r="G24" s="139"/>
      <c r="H24" s="139"/>
      <c r="I24" s="5"/>
      <c r="J24" s="6"/>
    </row>
    <row r="25" spans="2:10" ht="14.45" customHeight="1" x14ac:dyDescent="0.25">
      <c r="B25" s="4"/>
      <c r="C25" s="5"/>
      <c r="D25" s="5"/>
      <c r="H25" s="5"/>
      <c r="I25" s="5"/>
      <c r="J25" s="6"/>
    </row>
    <row r="26" spans="2:10" ht="14.45" customHeight="1" x14ac:dyDescent="0.25">
      <c r="B26" s="4"/>
      <c r="C26" s="5"/>
      <c r="D26" s="139" t="s">
        <v>6</v>
      </c>
      <c r="E26" s="139"/>
      <c r="F26" s="139"/>
      <c r="G26" s="139"/>
      <c r="H26" s="139"/>
      <c r="I26" s="5"/>
      <c r="J26" s="6"/>
    </row>
    <row r="27" spans="2:10" ht="14.45" customHeight="1" x14ac:dyDescent="0.25">
      <c r="B27" s="4"/>
      <c r="C27" s="5"/>
      <c r="D27" s="14"/>
      <c r="E27" s="14"/>
      <c r="F27" s="14"/>
      <c r="G27" s="14"/>
      <c r="H27" s="14"/>
      <c r="I27" s="5"/>
      <c r="J27" s="6"/>
    </row>
    <row r="28" spans="2:10" ht="14.45" customHeight="1" x14ac:dyDescent="0.25">
      <c r="B28" s="4"/>
      <c r="C28" s="5"/>
      <c r="D28" s="139" t="s">
        <v>7</v>
      </c>
      <c r="E28" s="139" t="s">
        <v>5</v>
      </c>
      <c r="F28" s="139"/>
      <c r="G28" s="139"/>
      <c r="H28" s="139"/>
      <c r="I28" s="5"/>
      <c r="J28" s="6"/>
    </row>
    <row r="29" spans="2:10" ht="14.45" customHeight="1" x14ac:dyDescent="0.25">
      <c r="B29" s="4"/>
      <c r="C29" s="5"/>
      <c r="D29" s="14"/>
      <c r="E29" s="14"/>
      <c r="F29" s="14"/>
      <c r="G29" s="14"/>
      <c r="H29" s="14"/>
      <c r="I29" s="5"/>
      <c r="J29" s="6"/>
    </row>
    <row r="30" spans="2:10" ht="14.45" customHeight="1" x14ac:dyDescent="0.25">
      <c r="B30" s="4"/>
      <c r="C30" s="5"/>
      <c r="D30" s="139" t="s">
        <v>8</v>
      </c>
      <c r="E30" s="139" t="s">
        <v>5</v>
      </c>
      <c r="F30" s="139"/>
      <c r="G30" s="139"/>
      <c r="H30" s="139"/>
      <c r="I30" s="5"/>
      <c r="J30" s="6"/>
    </row>
    <row r="31" spans="2:10" ht="14.45" customHeight="1" x14ac:dyDescent="0.25">
      <c r="B31" s="4"/>
      <c r="C31" s="5"/>
      <c r="D31" s="14"/>
      <c r="E31" s="14"/>
      <c r="F31" s="14"/>
      <c r="G31" s="14"/>
      <c r="H31" s="14"/>
      <c r="I31" s="5"/>
      <c r="J31" s="6"/>
    </row>
    <row r="32" spans="2:10" ht="14.45" customHeight="1" x14ac:dyDescent="0.25">
      <c r="B32" s="4"/>
      <c r="C32" s="5"/>
      <c r="D32" s="139" t="s">
        <v>9</v>
      </c>
      <c r="E32" s="139" t="s">
        <v>5</v>
      </c>
      <c r="F32" s="139"/>
      <c r="G32" s="139"/>
      <c r="H32" s="139"/>
      <c r="I32" s="5"/>
      <c r="J32" s="6"/>
    </row>
    <row r="33" spans="2:10" ht="14.45" customHeight="1" x14ac:dyDescent="0.25">
      <c r="B33" s="4"/>
      <c r="C33" s="5"/>
      <c r="I33" s="5"/>
      <c r="J33" s="6"/>
    </row>
    <row r="34" spans="2:10" ht="14.45" customHeight="1" x14ac:dyDescent="0.25">
      <c r="B34" s="4"/>
      <c r="C34" s="5"/>
      <c r="D34" s="139" t="s">
        <v>10</v>
      </c>
      <c r="E34" s="139" t="s">
        <v>5</v>
      </c>
      <c r="F34" s="139"/>
      <c r="G34" s="139"/>
      <c r="H34" s="139"/>
      <c r="I34" s="5"/>
      <c r="J34" s="6"/>
    </row>
    <row r="35" spans="2:10" ht="14.45" customHeight="1" x14ac:dyDescent="0.25">
      <c r="B35" s="4"/>
      <c r="C35" s="5"/>
      <c r="D35" s="5"/>
      <c r="E35" s="5"/>
      <c r="F35" s="5"/>
      <c r="G35" s="5"/>
      <c r="H35" s="5"/>
      <c r="I35" s="5"/>
      <c r="J35" s="6"/>
    </row>
    <row r="36" spans="2:10" ht="14.45" customHeight="1" x14ac:dyDescent="0.25">
      <c r="B36" s="4"/>
      <c r="C36" s="5"/>
      <c r="D36" s="140" t="s">
        <v>11</v>
      </c>
      <c r="E36" s="140"/>
      <c r="F36" s="140"/>
      <c r="G36" s="140"/>
      <c r="H36" s="140"/>
      <c r="I36" s="5"/>
      <c r="J36" s="6"/>
    </row>
    <row r="37" spans="2:10" ht="14.45" customHeight="1" x14ac:dyDescent="0.25">
      <c r="B37" s="4"/>
      <c r="C37" s="5"/>
      <c r="D37" s="5"/>
      <c r="E37" s="5"/>
      <c r="F37" s="13"/>
      <c r="G37" s="5"/>
      <c r="H37" s="5"/>
      <c r="I37" s="5"/>
      <c r="J37" s="6"/>
    </row>
    <row r="38" spans="2:10" ht="14.45" customHeight="1" x14ac:dyDescent="0.25">
      <c r="B38" s="4"/>
      <c r="C38" s="5"/>
      <c r="D38" s="140" t="s">
        <v>12</v>
      </c>
      <c r="E38" s="140"/>
      <c r="F38" s="140"/>
      <c r="G38" s="140"/>
      <c r="H38" s="140"/>
      <c r="I38" s="5"/>
      <c r="J38" s="6"/>
    </row>
    <row r="39" spans="2:10" ht="14.45" customHeight="1" x14ac:dyDescent="0.25">
      <c r="B39" s="4"/>
      <c r="J39" s="6"/>
    </row>
    <row r="40" spans="2:10" ht="14.45" customHeight="1" x14ac:dyDescent="0.25">
      <c r="B40" s="4"/>
      <c r="D40" s="140" t="s">
        <v>13</v>
      </c>
      <c r="E40" s="140" t="s">
        <v>5</v>
      </c>
      <c r="F40" s="140"/>
      <c r="G40" s="140"/>
      <c r="H40" s="140"/>
      <c r="J40" s="6"/>
    </row>
    <row r="41" spans="2:10" ht="14.45" customHeight="1" x14ac:dyDescent="0.25">
      <c r="B41" s="4"/>
      <c r="J41" s="6"/>
    </row>
    <row r="42" spans="2:10" ht="14.45" customHeight="1" x14ac:dyDescent="0.25">
      <c r="B42" s="4"/>
      <c r="D42" s="140" t="s">
        <v>14</v>
      </c>
      <c r="E42" s="140"/>
      <c r="F42" s="140"/>
      <c r="G42" s="140"/>
      <c r="H42" s="140"/>
      <c r="J42" s="6"/>
    </row>
    <row r="43" spans="2:10" ht="14.45" customHeight="1" x14ac:dyDescent="0.25">
      <c r="B43" s="15"/>
      <c r="C43" s="16"/>
      <c r="D43" s="16"/>
      <c r="E43" s="16"/>
      <c r="F43" s="16"/>
      <c r="G43" s="16"/>
      <c r="H43" s="16"/>
      <c r="I43" s="16"/>
      <c r="J43" s="17"/>
    </row>
  </sheetData>
  <mergeCells count="11">
    <mergeCell ref="D42:H42"/>
    <mergeCell ref="D24:H24"/>
    <mergeCell ref="D26:H26"/>
    <mergeCell ref="D28:H28"/>
    <mergeCell ref="D30:H30"/>
    <mergeCell ref="D32:H32"/>
    <mergeCell ref="E6:G6"/>
    <mergeCell ref="D34:H34"/>
    <mergeCell ref="D36:H36"/>
    <mergeCell ref="D38:H38"/>
    <mergeCell ref="D40:H40"/>
  </mergeCells>
  <hyperlinks>
    <hyperlink ref="D24" location="'A. HTT General'!A1" display="Worksheet A: HTT General" xr:uid="{00000000-0004-0000-0000-000000000000}"/>
    <hyperlink ref="E24" location="'A. HTT General'!A1" display="Tab 1: Harmonised Transparency Template" xr:uid="{00000000-0004-0000-0000-000001000000}"/>
    <hyperlink ref="D26" location="'B1. HTT Mortgage Assets'!A1" display="Worksheet B1: HTT Mortgage Assets" xr:uid="{00000000-0004-0000-0000-000002000000}"/>
    <hyperlink ref="D28" location="'B2. HTT Public Sector Assets'!A1" display="Worksheet B2: HTT Public Sector Assets" xr:uid="{00000000-0004-0000-0000-000003000000}"/>
    <hyperlink ref="E28" location="'B2. HTT Public Sector Assets'!A1" display="Tab 1: Harmonised Transparency Template" xr:uid="{00000000-0004-0000-0000-000004000000}"/>
    <hyperlink ref="D30" location="'B3. HTT Shipping Assets'!A1" display="Worksheet B3: HTT Shipping Assets" xr:uid="{00000000-0004-0000-0000-000005000000}"/>
    <hyperlink ref="E30" location="'B3. HTT Shipping Assets'!A1" display="Tab 1: Harmonised Transparency Template" xr:uid="{00000000-0004-0000-0000-000006000000}"/>
    <hyperlink ref="D32" location="'C. HTT Harmonised Glossary'!A1" display="Worksheet C: HTT Harmonised Glossary" xr:uid="{00000000-0004-0000-0000-000007000000}"/>
    <hyperlink ref="E32" location="'C. HTT Harmonised Glossary'!A1" display="Tab 1: Harmonised Transparency Template" xr:uid="{00000000-0004-0000-0000-000008000000}"/>
    <hyperlink ref="D34" location="Disclaimer!A1" display="Covered Bond Label Disclaimer" xr:uid="{00000000-0004-0000-0000-000009000000}"/>
    <hyperlink ref="E34" location="Disclaimer!A1" display="Tab 1: Harmonised Transparency Template" xr:uid="{00000000-0004-0000-0000-00000A000000}"/>
    <hyperlink ref="D36" location="'D. Insert Nat Trans Templ'!A1" display="Worksheet D &amp; Onwards (If Any): National Transparency Template" xr:uid="{00000000-0004-0000-0000-00000B000000}"/>
    <hyperlink ref="D38" location="'E. Optional ECB-ECAIs data'!Obszar_wydruku" display="Worksheet E: Optional ECB-ECAIs data" xr:uid="{00000000-0004-0000-0000-00000C000000}"/>
    <hyperlink ref="D40" location="'F1. Optional Sustainable M data'!A1" display="Worksheet F1: Optional Sustainable M data" xr:uid="{00000000-0004-0000-0000-00000D000000}"/>
    <hyperlink ref="E40" location="'F1. Optional Sustainable M data'!A1" display="Tab 1: Harmonised Transparency Template" xr:uid="{00000000-0004-0000-0000-00000E000000}"/>
    <hyperlink ref="D42" location="'Temp. Optional COVID 19 imp'!A1" display="Temp. Optional COVID 19 impact" xr:uid="{00000000-0004-0000-0000-00000F000000}"/>
    <hyperlink ref="D24" location="'A. HTT General'!A1" display="Worksheet A: HTT General" xr:uid="{00000000-0004-0000-0000-000000000000}"/>
    <hyperlink ref="D26" location="'B1. HTT Mortgage Assets'!A1" display="Worksheet B1: HTT Mortgage Assets" xr:uid="{00000000-0004-0000-0000-000002000000}"/>
    <hyperlink ref="D28" location="'B2. HTT Public Sector Assets'!A1" display="Worksheet B2: HTT Public Sector Assets" xr:uid="{00000000-0004-0000-0000-000003000000}"/>
    <hyperlink ref="D30" location="'B3. HTT Shipping Assets'!A1" display="Worksheet B3: HTT Shipping Assets" xr:uid="{00000000-0004-0000-0000-000005000000}"/>
    <hyperlink ref="D32" location="'C. HTT Harmonised Glossary'!A1" display="Worksheet C: HTT Harmonised Glossary" xr:uid="{00000000-0004-0000-0000-000007000000}"/>
    <hyperlink ref="D34" location="Disclaimer!A1" display="Covered Bond Label Disclaimer" xr:uid="{00000000-0004-0000-0000-000009000000}"/>
    <hyperlink ref="D36" location="'D. Insert Nat Trans Templ'!A1" display="Worksheet D &amp; Onwards (If Any): National Transparency Template" xr:uid="{00000000-0004-0000-0000-00000B000000}"/>
    <hyperlink ref="D38" location="'E. Optional ECB-ECAIs data'!Obszar_wydruku" display="Worksheet E: Optional ECB-ECAIs data" xr:uid="{00000000-0004-0000-0000-00000C000000}"/>
    <hyperlink ref="D40" location="'F1. Optional Sustainable M data'!A1" display="Worksheet F1: Optional Sustainable M data" xr:uid="{00000000-0004-0000-0000-00000D000000}"/>
    <hyperlink ref="D42" location="'Temp. Optional COVID 19 imp'!A1" display="Temp. Optional COVID 19 impact" xr:uid="{00000000-0004-0000-0000-00000F000000}"/>
    <hyperlink ref="E24" location="'A. HTT General'!A1" display="Tab 1: Harmonised Transparency Template" xr:uid="{00000000-0004-0000-0000-000001000000}"/>
    <hyperlink ref="E28" location="'B2. HTT Public Sector Assets'!A1" display="Tab 1: Harmonised Transparency Template" xr:uid="{00000000-0004-0000-0000-000004000000}"/>
    <hyperlink ref="E30" location="'B3. HTT Shipping Assets'!A1" display="Tab 1: Harmonised Transparency Template" xr:uid="{00000000-0004-0000-0000-000006000000}"/>
    <hyperlink ref="E32" location="'C. HTT Harmonised Glossary'!A1" display="Tab 1: Harmonised Transparency Template" xr:uid="{00000000-0004-0000-0000-000008000000}"/>
    <hyperlink ref="E34" location="Disclaimer!A1" display="Tab 1: Harmonised Transparency Template" xr:uid="{00000000-0004-0000-0000-00000A000000}"/>
    <hyperlink ref="E40" location="'F1. Optional Sustainable M data'!A1" display="Tab 1: Harmonised Transparency Template" xr:uid="{00000000-0004-0000-0000-00000E000000}"/>
  </hyperlinks>
  <printOptions horizontalCentered="1" verticalCentered="1"/>
  <pageMargins left="0.70833333333333304" right="0.70833333333333304" top="0.59583333333333299" bottom="0.74791666666666701" header="0.51180555555555496" footer="0.51180555555555496"/>
  <pageSetup paperSize="9" scale="50" firstPageNumber="0" orientation="landscape"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E36E00"/>
  </sheetPr>
  <dimension ref="A1:AMJ365"/>
  <sheetViews>
    <sheetView tabSelected="1" zoomScale="77" zoomScaleNormal="77" workbookViewId="0">
      <selection activeCell="C3" sqref="C3"/>
    </sheetView>
  </sheetViews>
  <sheetFormatPr defaultRowHeight="15" outlineLevelRow="1" x14ac:dyDescent="0.25"/>
  <cols>
    <col min="1" max="1" width="13.28515625" style="18" customWidth="1"/>
    <col min="2" max="2" width="60.7109375" style="18" customWidth="1"/>
    <col min="3" max="3" width="40.7109375" style="18" customWidth="1"/>
    <col min="4" max="4" width="40.7109375" style="18" customWidth="1" collapsed="1"/>
    <col min="5" max="5" width="9.5703125" style="18" customWidth="1"/>
    <col min="6" max="6" width="41.7109375" style="18" customWidth="1"/>
    <col min="7" max="7" width="41.7109375" style="19" customWidth="1"/>
    <col min="8" max="8" width="7.28515625" style="18" customWidth="1"/>
    <col min="9" max="10" width="47.7109375" style="18" customWidth="1"/>
    <col min="11" max="11" width="7.28515625" style="18" customWidth="1"/>
    <col min="12" max="12" width="25.7109375" style="18" customWidth="1"/>
    <col min="13" max="13" width="25.7109375" style="19" customWidth="1"/>
    <col min="14" max="1024" width="8.85546875" style="20" customWidth="1"/>
  </cols>
  <sheetData>
    <row r="1" spans="1:12" ht="31.15" customHeight="1" x14ac:dyDescent="0.25">
      <c r="A1" s="21" t="s">
        <v>15</v>
      </c>
      <c r="B1" s="21"/>
      <c r="C1" s="19"/>
      <c r="D1" s="19"/>
      <c r="E1" s="19"/>
      <c r="F1" s="19"/>
      <c r="H1" s="19"/>
      <c r="I1" s="19"/>
      <c r="J1" s="19"/>
      <c r="K1" s="19"/>
      <c r="L1" s="19"/>
    </row>
    <row r="2" spans="1:12" ht="14.45" customHeight="1" x14ac:dyDescent="0.25">
      <c r="A2" s="19"/>
      <c r="B2" s="22"/>
      <c r="C2" s="22"/>
      <c r="D2" s="19"/>
      <c r="E2" s="19"/>
      <c r="F2" s="19"/>
      <c r="H2" s="19"/>
      <c r="K2" s="19"/>
      <c r="L2" s="19"/>
    </row>
    <row r="3" spans="1:12" ht="18" customHeight="1" x14ac:dyDescent="0.25">
      <c r="A3" s="23"/>
      <c r="B3" s="24" t="s">
        <v>16</v>
      </c>
      <c r="C3" s="25" t="s">
        <v>17</v>
      </c>
      <c r="D3" s="23"/>
      <c r="E3" s="23"/>
      <c r="F3" s="23"/>
      <c r="G3" s="23"/>
      <c r="H3" s="19"/>
      <c r="K3" s="19"/>
      <c r="L3" s="19"/>
    </row>
    <row r="4" spans="1:12" ht="14.45" customHeight="1" x14ac:dyDescent="0.25">
      <c r="H4" s="19"/>
      <c r="K4" s="19"/>
      <c r="L4" s="19"/>
    </row>
    <row r="5" spans="1:12" ht="18" customHeight="1" x14ac:dyDescent="0.25">
      <c r="A5" s="26"/>
      <c r="B5" s="27" t="s">
        <v>18</v>
      </c>
      <c r="C5" s="26"/>
      <c r="E5" s="28"/>
      <c r="F5" s="28"/>
      <c r="H5" s="19"/>
      <c r="K5" s="19"/>
      <c r="L5" s="19"/>
    </row>
    <row r="6" spans="1:12" ht="14.45" customHeight="1" x14ac:dyDescent="0.25">
      <c r="B6" s="29" t="s">
        <v>19</v>
      </c>
      <c r="H6" s="19"/>
      <c r="K6" s="19"/>
      <c r="L6" s="19"/>
    </row>
    <row r="7" spans="1:12" ht="14.45" customHeight="1" x14ac:dyDescent="0.25">
      <c r="B7" s="30" t="s">
        <v>20</v>
      </c>
      <c r="D7" s="31"/>
      <c r="H7" s="19"/>
      <c r="K7" s="19"/>
      <c r="L7" s="19"/>
    </row>
    <row r="8" spans="1:12" ht="14.45" customHeight="1" x14ac:dyDescent="0.25">
      <c r="B8" s="30" t="s">
        <v>21</v>
      </c>
      <c r="F8" s="18" t="s">
        <v>22</v>
      </c>
      <c r="H8" s="19"/>
      <c r="K8" s="19"/>
      <c r="L8" s="19"/>
    </row>
    <row r="9" spans="1:12" ht="14.45" customHeight="1" x14ac:dyDescent="0.25">
      <c r="B9" s="30" t="s">
        <v>23</v>
      </c>
      <c r="H9" s="19"/>
      <c r="K9" s="19"/>
      <c r="L9" s="19"/>
    </row>
    <row r="10" spans="1:12" ht="14.45" customHeight="1" x14ac:dyDescent="0.25">
      <c r="B10" s="30" t="s">
        <v>24</v>
      </c>
      <c r="H10" s="19"/>
      <c r="K10" s="19"/>
      <c r="L10" s="19"/>
    </row>
    <row r="11" spans="1:12" ht="14.45" customHeight="1" x14ac:dyDescent="0.25">
      <c r="B11" s="32" t="s">
        <v>25</v>
      </c>
      <c r="H11" s="19"/>
      <c r="K11" s="19"/>
      <c r="L11" s="19"/>
    </row>
    <row r="12" spans="1:12" ht="14.45" customHeight="1" x14ac:dyDescent="0.25">
      <c r="B12" s="33"/>
      <c r="H12" s="19"/>
      <c r="K12" s="19"/>
      <c r="L12" s="19"/>
    </row>
    <row r="13" spans="1:12" ht="36" customHeight="1" x14ac:dyDescent="0.25">
      <c r="A13" s="34" t="s">
        <v>26</v>
      </c>
      <c r="B13" s="34" t="s">
        <v>19</v>
      </c>
      <c r="C13" s="35"/>
      <c r="D13" s="35"/>
      <c r="E13" s="35"/>
      <c r="F13" s="35"/>
      <c r="G13" s="36"/>
      <c r="H13" s="19"/>
      <c r="I13" s="18" t="s">
        <v>19</v>
      </c>
      <c r="J13" s="18" t="b">
        <f>B13=I13</f>
        <v>1</v>
      </c>
      <c r="K13" s="19"/>
      <c r="L13" s="19"/>
    </row>
    <row r="14" spans="1:12" ht="14.45" customHeight="1" x14ac:dyDescent="0.25">
      <c r="A14" s="18" t="s">
        <v>27</v>
      </c>
      <c r="B14" s="37" t="s">
        <v>28</v>
      </c>
      <c r="C14" s="18" t="s">
        <v>2</v>
      </c>
      <c r="E14" s="28"/>
      <c r="F14" s="28"/>
      <c r="H14" s="19"/>
      <c r="I14" s="18" t="s">
        <v>28</v>
      </c>
      <c r="J14" s="18" t="b">
        <f t="shared" ref="J14:J16" si="0">B14=I14</f>
        <v>1</v>
      </c>
      <c r="K14" s="19"/>
      <c r="L14" s="19"/>
    </row>
    <row r="15" spans="1:12" ht="14.45" customHeight="1" x14ac:dyDescent="0.25">
      <c r="A15" s="18" t="s">
        <v>29</v>
      </c>
      <c r="B15" s="37" t="s">
        <v>30</v>
      </c>
      <c r="C15" s="18" t="s">
        <v>1992</v>
      </c>
      <c r="E15" s="28"/>
      <c r="F15" s="28"/>
      <c r="H15" s="19"/>
      <c r="I15" s="18" t="s">
        <v>30</v>
      </c>
      <c r="J15" s="18" t="b">
        <f t="shared" si="0"/>
        <v>1</v>
      </c>
      <c r="K15" s="19"/>
      <c r="L15" s="19"/>
    </row>
    <row r="16" spans="1:12" ht="14.45" customHeight="1" x14ac:dyDescent="0.25">
      <c r="A16" s="18" t="s">
        <v>31</v>
      </c>
      <c r="B16" s="37" t="s">
        <v>32</v>
      </c>
      <c r="C16" s="18" t="s">
        <v>1994</v>
      </c>
      <c r="E16" s="28"/>
      <c r="F16" s="28"/>
      <c r="H16" s="19"/>
      <c r="I16" s="18" t="s">
        <v>1997</v>
      </c>
      <c r="J16" s="112" t="b">
        <f t="shared" si="0"/>
        <v>0</v>
      </c>
      <c r="K16" s="19"/>
      <c r="L16" s="19"/>
    </row>
    <row r="17" spans="1:12" ht="14.45" customHeight="1" x14ac:dyDescent="0.25">
      <c r="A17" s="18" t="s">
        <v>33</v>
      </c>
      <c r="B17" s="37" t="s">
        <v>34</v>
      </c>
      <c r="C17" s="18" t="s">
        <v>1995</v>
      </c>
      <c r="E17" s="28"/>
      <c r="F17" s="28"/>
      <c r="H17" s="19"/>
      <c r="I17" s="18" t="s">
        <v>32</v>
      </c>
      <c r="J17" s="18" t="b">
        <f>I17=B16</f>
        <v>1</v>
      </c>
      <c r="K17" s="19"/>
      <c r="L17" s="19"/>
    </row>
    <row r="18" spans="1:12" ht="14.45" hidden="1" customHeight="1" outlineLevel="1" x14ac:dyDescent="0.25">
      <c r="A18" s="18" t="s">
        <v>35</v>
      </c>
      <c r="B18" s="38" t="s">
        <v>36</v>
      </c>
      <c r="E18" s="28"/>
      <c r="F18" s="28"/>
      <c r="H18" s="19"/>
      <c r="I18" s="18" t="s">
        <v>34</v>
      </c>
      <c r="J18" s="18" t="b">
        <f t="shared" ref="J18:J21" si="1">I18=B17</f>
        <v>1</v>
      </c>
      <c r="K18" s="19"/>
      <c r="L18" s="19"/>
    </row>
    <row r="19" spans="1:12" ht="14.45" hidden="1" customHeight="1" outlineLevel="1" x14ac:dyDescent="0.25">
      <c r="A19" s="18" t="s">
        <v>37</v>
      </c>
      <c r="B19" s="38" t="s">
        <v>38</v>
      </c>
      <c r="E19" s="28"/>
      <c r="F19" s="28"/>
      <c r="H19" s="19"/>
      <c r="I19" s="18" t="s">
        <v>36</v>
      </c>
      <c r="J19" s="18" t="b">
        <f t="shared" si="1"/>
        <v>1</v>
      </c>
      <c r="K19" s="19"/>
      <c r="L19" s="19"/>
    </row>
    <row r="20" spans="1:12" ht="14.45" hidden="1" customHeight="1" outlineLevel="1" x14ac:dyDescent="0.25">
      <c r="A20" s="18" t="s">
        <v>39</v>
      </c>
      <c r="B20" s="38"/>
      <c r="E20" s="28"/>
      <c r="F20" s="28"/>
      <c r="H20" s="19"/>
      <c r="I20" s="18" t="s">
        <v>38</v>
      </c>
      <c r="J20" s="18" t="b">
        <f t="shared" si="1"/>
        <v>1</v>
      </c>
      <c r="K20" s="19"/>
      <c r="L20" s="19"/>
    </row>
    <row r="21" spans="1:12" ht="14.45" hidden="1" customHeight="1" outlineLevel="1" x14ac:dyDescent="0.25">
      <c r="A21" s="18" t="s">
        <v>40</v>
      </c>
      <c r="B21" s="38"/>
      <c r="E21" s="28"/>
      <c r="F21" s="28"/>
      <c r="H21" s="19"/>
      <c r="J21" s="18" t="b">
        <f t="shared" si="1"/>
        <v>1</v>
      </c>
      <c r="K21" s="19"/>
      <c r="L21" s="19"/>
    </row>
    <row r="22" spans="1:12" ht="14.45" hidden="1" customHeight="1" outlineLevel="1" x14ac:dyDescent="0.25">
      <c r="A22" s="18" t="s">
        <v>41</v>
      </c>
      <c r="B22" s="38"/>
      <c r="E22" s="28"/>
      <c r="F22" s="28"/>
      <c r="H22" s="19"/>
      <c r="K22" s="19"/>
      <c r="L22" s="19"/>
    </row>
    <row r="23" spans="1:12" ht="14.45" hidden="1" customHeight="1" outlineLevel="1" x14ac:dyDescent="0.25">
      <c r="A23" s="18" t="s">
        <v>42</v>
      </c>
      <c r="B23" s="38"/>
      <c r="E23" s="28"/>
      <c r="F23" s="28"/>
      <c r="H23" s="19"/>
      <c r="K23" s="19"/>
      <c r="L23" s="19"/>
    </row>
    <row r="24" spans="1:12" ht="14.45" hidden="1" customHeight="1" outlineLevel="1" x14ac:dyDescent="0.25">
      <c r="A24" s="18" t="s">
        <v>43</v>
      </c>
      <c r="B24" s="38"/>
      <c r="E24" s="28"/>
      <c r="F24" s="28"/>
      <c r="H24" s="19"/>
      <c r="K24" s="19"/>
      <c r="L24" s="19"/>
    </row>
    <row r="25" spans="1:12" ht="14.45" hidden="1" customHeight="1" outlineLevel="1" x14ac:dyDescent="0.25">
      <c r="A25" s="18" t="s">
        <v>44</v>
      </c>
      <c r="B25" s="38"/>
      <c r="E25" s="28"/>
      <c r="F25" s="28"/>
      <c r="H25" s="19"/>
      <c r="K25" s="19"/>
      <c r="L25" s="19"/>
    </row>
    <row r="26" spans="1:12" ht="18" customHeight="1" collapsed="1" x14ac:dyDescent="0.25">
      <c r="A26" s="35"/>
      <c r="B26" s="34" t="s">
        <v>20</v>
      </c>
      <c r="C26" s="35"/>
      <c r="D26" s="35"/>
      <c r="E26" s="35"/>
      <c r="F26" s="35"/>
      <c r="G26" s="36"/>
      <c r="H26" s="19"/>
      <c r="I26" s="18" t="s">
        <v>20</v>
      </c>
      <c r="J26" s="18" t="b">
        <f>I26=B26</f>
        <v>1</v>
      </c>
      <c r="K26" s="19"/>
      <c r="L26" s="19"/>
    </row>
    <row r="27" spans="1:12" ht="15" customHeight="1" x14ac:dyDescent="0.25">
      <c r="A27" s="18" t="s">
        <v>45</v>
      </c>
      <c r="B27" s="39" t="s">
        <v>46</v>
      </c>
      <c r="C27" s="18" t="s">
        <v>1996</v>
      </c>
      <c r="H27" s="19"/>
      <c r="I27" s="18" t="s">
        <v>1998</v>
      </c>
      <c r="J27" s="112" t="b">
        <f t="shared" ref="J27:J28" si="2">I27=B27</f>
        <v>0</v>
      </c>
      <c r="K27" s="19"/>
      <c r="L27" s="19"/>
    </row>
    <row r="28" spans="1:12" ht="15" customHeight="1" x14ac:dyDescent="0.25">
      <c r="A28" s="18" t="s">
        <v>47</v>
      </c>
      <c r="B28" s="39" t="s">
        <v>48</v>
      </c>
      <c r="C28" s="18" t="s">
        <v>1996</v>
      </c>
      <c r="H28" s="19"/>
      <c r="I28" s="18" t="s">
        <v>1999</v>
      </c>
      <c r="J28" s="112" t="b">
        <f t="shared" si="2"/>
        <v>0</v>
      </c>
      <c r="K28" s="19"/>
      <c r="L28" s="19"/>
    </row>
    <row r="29" spans="1:12" ht="14.45" customHeight="1" x14ac:dyDescent="0.25">
      <c r="A29" s="18" t="s">
        <v>49</v>
      </c>
      <c r="B29" s="149" t="s">
        <v>2039</v>
      </c>
      <c r="C29" s="18" t="s">
        <v>2040</v>
      </c>
      <c r="H29" s="19"/>
      <c r="I29" s="18" t="s">
        <v>48</v>
      </c>
      <c r="J29" s="18" t="b">
        <f>I29=B28</f>
        <v>1</v>
      </c>
      <c r="K29" s="19"/>
      <c r="L29" s="19"/>
    </row>
    <row r="30" spans="1:12" ht="15" hidden="1" customHeight="1" outlineLevel="1" x14ac:dyDescent="0.25">
      <c r="A30" s="18" t="s">
        <v>52</v>
      </c>
      <c r="B30" s="39"/>
      <c r="H30" s="19"/>
      <c r="I30" s="18" t="s">
        <v>50</v>
      </c>
      <c r="J30" s="18" t="b">
        <f>I30=B29</f>
        <v>0</v>
      </c>
      <c r="K30" s="19"/>
      <c r="L30" s="19"/>
    </row>
    <row r="31" spans="1:12" ht="14.45" hidden="1" customHeight="1" outlineLevel="1" x14ac:dyDescent="0.25">
      <c r="A31" s="18" t="s">
        <v>53</v>
      </c>
      <c r="B31" s="39"/>
      <c r="H31" s="19"/>
      <c r="K31" s="19"/>
      <c r="L31" s="19"/>
    </row>
    <row r="32" spans="1:12" ht="14.45" hidden="1" customHeight="1" outlineLevel="1" x14ac:dyDescent="0.25">
      <c r="A32" s="18" t="s">
        <v>54</v>
      </c>
      <c r="B32" s="39"/>
      <c r="H32" s="19"/>
      <c r="K32" s="19"/>
      <c r="L32" s="19"/>
    </row>
    <row r="33" spans="1:12" ht="14.45" hidden="1" customHeight="1" outlineLevel="1" x14ac:dyDescent="0.25">
      <c r="A33" s="18" t="s">
        <v>55</v>
      </c>
      <c r="B33" s="39"/>
      <c r="H33" s="19"/>
      <c r="K33" s="19"/>
      <c r="L33" s="19"/>
    </row>
    <row r="34" spans="1:12" ht="14.45" hidden="1" customHeight="1" outlineLevel="1" x14ac:dyDescent="0.25">
      <c r="A34" s="18" t="s">
        <v>56</v>
      </c>
      <c r="B34" s="39"/>
      <c r="H34" s="19"/>
      <c r="K34" s="19"/>
      <c r="L34" s="19"/>
    </row>
    <row r="35" spans="1:12" ht="14.45" hidden="1" customHeight="1" outlineLevel="1" x14ac:dyDescent="0.25">
      <c r="A35" s="18" t="s">
        <v>57</v>
      </c>
      <c r="B35" s="37"/>
      <c r="H35" s="19"/>
      <c r="K35" s="19"/>
      <c r="L35" s="19"/>
    </row>
    <row r="36" spans="1:12" ht="18" customHeight="1" collapsed="1" x14ac:dyDescent="0.25">
      <c r="A36" s="34"/>
      <c r="B36" s="34" t="s">
        <v>21</v>
      </c>
      <c r="C36" s="34"/>
      <c r="D36" s="35"/>
      <c r="E36" s="35"/>
      <c r="F36" s="35"/>
      <c r="G36" s="36"/>
      <c r="H36" s="19"/>
      <c r="I36" s="18" t="s">
        <v>21</v>
      </c>
      <c r="K36" s="19"/>
      <c r="L36" s="19"/>
    </row>
    <row r="37" spans="1:12" ht="15" customHeight="1" x14ac:dyDescent="0.25">
      <c r="A37" s="40"/>
      <c r="B37" s="41" t="s">
        <v>58</v>
      </c>
      <c r="C37" s="40" t="s">
        <v>59</v>
      </c>
      <c r="D37" s="40"/>
      <c r="E37" s="42"/>
      <c r="F37" s="43"/>
      <c r="G37" s="43"/>
      <c r="H37" s="19"/>
      <c r="I37" s="18" t="s">
        <v>58</v>
      </c>
      <c r="K37" s="19"/>
      <c r="L37" s="19"/>
    </row>
    <row r="38" spans="1:12" ht="15" customHeight="1" x14ac:dyDescent="0.25">
      <c r="A38" s="18" t="s">
        <v>60</v>
      </c>
      <c r="B38" s="18" t="s">
        <v>61</v>
      </c>
      <c r="C38" s="123">
        <f>C58</f>
        <v>2421.7023718999999</v>
      </c>
      <c r="H38" s="19"/>
      <c r="I38" s="18" t="s">
        <v>61</v>
      </c>
      <c r="K38" s="19"/>
      <c r="L38" s="19"/>
    </row>
    <row r="39" spans="1:12" ht="15" customHeight="1" x14ac:dyDescent="0.25">
      <c r="A39" s="18" t="s">
        <v>62</v>
      </c>
      <c r="B39" s="18" t="s">
        <v>63</v>
      </c>
      <c r="C39" s="123">
        <v>400</v>
      </c>
      <c r="H39" s="19"/>
      <c r="I39" s="18" t="s">
        <v>63</v>
      </c>
      <c r="K39" s="19"/>
      <c r="L39" s="19"/>
    </row>
    <row r="40" spans="1:12" ht="15" customHeight="1" outlineLevel="1" x14ac:dyDescent="0.25">
      <c r="A40" s="18" t="s">
        <v>64</v>
      </c>
      <c r="B40" s="38" t="s">
        <v>65</v>
      </c>
      <c r="C40" s="31" t="s">
        <v>51</v>
      </c>
      <c r="H40" s="19"/>
      <c r="I40" s="18" t="s">
        <v>65</v>
      </c>
      <c r="K40" s="19"/>
      <c r="L40" s="19"/>
    </row>
    <row r="41" spans="1:12" ht="14.45" customHeight="1" outlineLevel="1" x14ac:dyDescent="0.25">
      <c r="A41" s="18" t="s">
        <v>66</v>
      </c>
      <c r="B41" s="38" t="s">
        <v>67</v>
      </c>
      <c r="C41" s="31" t="s">
        <v>51</v>
      </c>
      <c r="H41" s="19"/>
      <c r="I41" s="18" t="s">
        <v>67</v>
      </c>
      <c r="K41" s="19"/>
      <c r="L41" s="19"/>
    </row>
    <row r="42" spans="1:12" ht="14.45" customHeight="1" outlineLevel="1" x14ac:dyDescent="0.25">
      <c r="A42" s="18" t="s">
        <v>68</v>
      </c>
      <c r="C42" s="31"/>
      <c r="H42" s="19"/>
      <c r="K42" s="19"/>
      <c r="L42" s="19"/>
    </row>
    <row r="43" spans="1:12" ht="14.45" customHeight="1" outlineLevel="1" x14ac:dyDescent="0.25">
      <c r="A43" s="18" t="s">
        <v>69</v>
      </c>
      <c r="C43" s="31"/>
      <c r="H43" s="19"/>
      <c r="K43" s="19"/>
      <c r="L43" s="19"/>
    </row>
    <row r="44" spans="1:12" ht="15" customHeight="1" x14ac:dyDescent="0.25">
      <c r="A44" s="40"/>
      <c r="B44" s="41" t="s">
        <v>70</v>
      </c>
      <c r="C44" s="40" t="s">
        <v>71</v>
      </c>
      <c r="D44" s="40" t="s">
        <v>72</v>
      </c>
      <c r="E44" s="42"/>
      <c r="F44" s="43" t="s">
        <v>73</v>
      </c>
      <c r="G44" s="43" t="s">
        <v>74</v>
      </c>
      <c r="H44" s="19"/>
      <c r="I44" s="18" t="s">
        <v>70</v>
      </c>
      <c r="K44" s="19"/>
      <c r="L44" s="19"/>
    </row>
    <row r="45" spans="1:12" ht="15" customHeight="1" x14ac:dyDescent="0.25">
      <c r="A45" s="18" t="s">
        <v>75</v>
      </c>
      <c r="B45" s="18" t="s">
        <v>76</v>
      </c>
      <c r="C45" s="45">
        <v>0.05</v>
      </c>
      <c r="D45" s="124">
        <f>C38/C39-1</f>
        <v>5.05425592975</v>
      </c>
      <c r="F45" s="45" t="s">
        <v>77</v>
      </c>
      <c r="G45" s="45" t="s">
        <v>77</v>
      </c>
      <c r="H45" s="19"/>
      <c r="I45" s="18" t="s">
        <v>76</v>
      </c>
      <c r="K45" s="19"/>
      <c r="L45" s="19"/>
    </row>
    <row r="46" spans="1:12" ht="14.45" hidden="1" customHeight="1" outlineLevel="1" x14ac:dyDescent="0.25">
      <c r="A46" s="18" t="s">
        <v>78</v>
      </c>
      <c r="B46" s="18" t="s">
        <v>79</v>
      </c>
      <c r="G46" s="18"/>
      <c r="H46" s="19"/>
      <c r="K46" s="19"/>
      <c r="L46" s="19"/>
    </row>
    <row r="47" spans="1:12" ht="14.45" hidden="1" customHeight="1" outlineLevel="1" x14ac:dyDescent="0.25">
      <c r="A47" s="18" t="s">
        <v>80</v>
      </c>
      <c r="B47" s="38" t="s">
        <v>81</v>
      </c>
      <c r="G47" s="18"/>
      <c r="H47" s="19"/>
      <c r="I47" s="18" t="s">
        <v>2000</v>
      </c>
      <c r="K47" s="19"/>
      <c r="L47" s="19"/>
    </row>
    <row r="48" spans="1:12" ht="14.45" hidden="1" customHeight="1" outlineLevel="1" x14ac:dyDescent="0.25">
      <c r="A48" s="18" t="s">
        <v>82</v>
      </c>
      <c r="B48" s="38"/>
      <c r="G48" s="18"/>
      <c r="H48" s="19"/>
      <c r="K48" s="19"/>
      <c r="L48" s="19"/>
    </row>
    <row r="49" spans="1:13" ht="14.45" hidden="1" customHeight="1" outlineLevel="1" x14ac:dyDescent="0.25">
      <c r="A49" s="18" t="s">
        <v>83</v>
      </c>
      <c r="B49" s="38"/>
      <c r="G49" s="18"/>
      <c r="H49" s="19"/>
      <c r="I49" s="18" t="s">
        <v>79</v>
      </c>
      <c r="K49" s="19"/>
      <c r="L49" s="19"/>
    </row>
    <row r="50" spans="1:13" ht="14.45" hidden="1" customHeight="1" outlineLevel="1" x14ac:dyDescent="0.25">
      <c r="A50" s="18" t="s">
        <v>84</v>
      </c>
      <c r="B50" s="38"/>
      <c r="G50" s="18"/>
      <c r="H50" s="19"/>
      <c r="I50" s="18" t="s">
        <v>81</v>
      </c>
      <c r="K50" s="19"/>
      <c r="L50" s="19"/>
    </row>
    <row r="51" spans="1:13" ht="14.45" hidden="1" customHeight="1" outlineLevel="1" x14ac:dyDescent="0.25">
      <c r="A51" s="18" t="s">
        <v>85</v>
      </c>
      <c r="B51" s="38"/>
      <c r="G51" s="18"/>
      <c r="H51" s="19"/>
      <c r="K51" s="19"/>
      <c r="L51" s="19"/>
    </row>
    <row r="52" spans="1:13" ht="15" customHeight="1" collapsed="1" x14ac:dyDescent="0.25">
      <c r="A52" s="40"/>
      <c r="B52" s="41" t="s">
        <v>86</v>
      </c>
      <c r="C52" s="40" t="s">
        <v>59</v>
      </c>
      <c r="D52" s="40"/>
      <c r="E52" s="42"/>
      <c r="F52" s="43" t="s">
        <v>87</v>
      </c>
      <c r="G52" s="43"/>
      <c r="H52" s="19"/>
      <c r="I52" s="18" t="s">
        <v>86</v>
      </c>
      <c r="K52" s="19"/>
      <c r="L52" s="19"/>
    </row>
    <row r="53" spans="1:13" s="47" customFormat="1" ht="15" customHeight="1" x14ac:dyDescent="0.25">
      <c r="A53" s="31" t="s">
        <v>88</v>
      </c>
      <c r="B53" s="31" t="s">
        <v>89</v>
      </c>
      <c r="C53" s="123">
        <v>2391.7023718999999</v>
      </c>
      <c r="D53" s="31"/>
      <c r="E53" s="31"/>
      <c r="F53" s="45">
        <f>IF($C$58=0,"",IF(C53="[for completion]","",C53/$C$58))</f>
        <v>0.98761202022672057</v>
      </c>
      <c r="G53" s="45"/>
      <c r="H53" s="46"/>
      <c r="I53" s="31" t="s">
        <v>89</v>
      </c>
      <c r="J53" s="31"/>
      <c r="K53" s="46"/>
      <c r="L53" s="46"/>
      <c r="M53" s="46"/>
    </row>
    <row r="54" spans="1:13" s="47" customFormat="1" ht="15" customHeight="1" x14ac:dyDescent="0.25">
      <c r="A54" s="31" t="s">
        <v>90</v>
      </c>
      <c r="B54" s="31" t="s">
        <v>91</v>
      </c>
      <c r="C54" s="44">
        <v>0</v>
      </c>
      <c r="D54" s="31"/>
      <c r="E54" s="31"/>
      <c r="F54" s="45">
        <f>IF($C$58=0,"",IF(C54="[for completion]","",C54/$C$58))</f>
        <v>0</v>
      </c>
      <c r="G54" s="45"/>
      <c r="H54" s="46"/>
      <c r="I54" s="31" t="s">
        <v>91</v>
      </c>
      <c r="J54" s="31"/>
      <c r="K54" s="46"/>
      <c r="L54" s="46"/>
      <c r="M54" s="46"/>
    </row>
    <row r="55" spans="1:13" s="47" customFormat="1" ht="15" customHeight="1" x14ac:dyDescent="0.25">
      <c r="A55" s="31" t="s">
        <v>92</v>
      </c>
      <c r="B55" s="31" t="s">
        <v>93</v>
      </c>
      <c r="C55" s="44">
        <v>0</v>
      </c>
      <c r="D55" s="31"/>
      <c r="E55" s="31"/>
      <c r="F55" s="45">
        <f>IF($C$58=0,"",IF(C55="[for completion]","",C55/$C$58))</f>
        <v>0</v>
      </c>
      <c r="G55" s="45"/>
      <c r="H55" s="46"/>
      <c r="I55" s="31" t="s">
        <v>93</v>
      </c>
      <c r="J55" s="31"/>
      <c r="K55" s="46"/>
      <c r="L55" s="46"/>
      <c r="M55" s="46"/>
    </row>
    <row r="56" spans="1:13" s="47" customFormat="1" ht="15" customHeight="1" x14ac:dyDescent="0.25">
      <c r="A56" s="31" t="s">
        <v>94</v>
      </c>
      <c r="B56" s="31" t="s">
        <v>95</v>
      </c>
      <c r="C56" s="123">
        <f>MAX(30, 0)</f>
        <v>30</v>
      </c>
      <c r="D56" s="31"/>
      <c r="E56" s="31"/>
      <c r="F56" s="45">
        <f>IF($C$58=0,"",IF(C56="[for completion]","",C56/$C$58))</f>
        <v>1.2387979773279422E-2</v>
      </c>
      <c r="G56" s="45"/>
      <c r="H56" s="46"/>
      <c r="I56" s="31" t="s">
        <v>95</v>
      </c>
      <c r="J56" s="31"/>
      <c r="K56" s="46"/>
      <c r="L56" s="46"/>
      <c r="M56" s="46"/>
    </row>
    <row r="57" spans="1:13" s="47" customFormat="1" ht="15" customHeight="1" x14ac:dyDescent="0.25">
      <c r="A57" s="31" t="s">
        <v>96</v>
      </c>
      <c r="B57" s="31" t="s">
        <v>97</v>
      </c>
      <c r="C57" s="44">
        <v>0</v>
      </c>
      <c r="D57" s="31"/>
      <c r="E57" s="31"/>
      <c r="F57" s="45">
        <f>IF($C$58=0,"",IF(C57="[for completion]","",C57/$C$58))</f>
        <v>0</v>
      </c>
      <c r="G57" s="45"/>
      <c r="H57" s="46"/>
      <c r="I57" s="31" t="s">
        <v>97</v>
      </c>
      <c r="J57" s="31"/>
      <c r="K57" s="46"/>
      <c r="L57" s="46"/>
      <c r="M57" s="46"/>
    </row>
    <row r="58" spans="1:13" ht="14.45" customHeight="1" x14ac:dyDescent="0.25">
      <c r="A58" s="18" t="s">
        <v>98</v>
      </c>
      <c r="B58" s="48" t="s">
        <v>99</v>
      </c>
      <c r="C58" s="123">
        <f>SUM(C53:C57)</f>
        <v>2421.7023718999999</v>
      </c>
      <c r="D58" s="49"/>
      <c r="E58" s="49"/>
      <c r="F58" s="45">
        <f>SUM(F53:F57)</f>
        <v>1</v>
      </c>
      <c r="G58" s="45"/>
      <c r="H58" s="19"/>
      <c r="I58" s="18" t="s">
        <v>99</v>
      </c>
      <c r="K58" s="19"/>
      <c r="L58" s="19"/>
    </row>
    <row r="59" spans="1:13" ht="15" hidden="1" customHeight="1" outlineLevel="1" x14ac:dyDescent="0.25">
      <c r="A59" s="18" t="s">
        <v>100</v>
      </c>
      <c r="B59" s="50" t="s">
        <v>101</v>
      </c>
      <c r="C59" s="31"/>
      <c r="E59" s="49"/>
      <c r="F59" s="45" t="str">
        <f t="shared" ref="F59:F64" si="3">IF($C$58=0,"",IF(C59="","",C59/$C$58))</f>
        <v/>
      </c>
      <c r="G59" s="45"/>
      <c r="H59" s="19"/>
      <c r="I59" s="18" t="s">
        <v>101</v>
      </c>
      <c r="K59" s="19"/>
      <c r="L59" s="19"/>
    </row>
    <row r="60" spans="1:13" ht="14.45" hidden="1" customHeight="1" outlineLevel="1" x14ac:dyDescent="0.25">
      <c r="A60" s="18" t="s">
        <v>102</v>
      </c>
      <c r="B60" s="50" t="s">
        <v>101</v>
      </c>
      <c r="C60" s="31"/>
      <c r="E60" s="49"/>
      <c r="F60" s="45" t="str">
        <f t="shared" si="3"/>
        <v/>
      </c>
      <c r="G60" s="45"/>
      <c r="H60" s="19"/>
      <c r="I60" s="18" t="s">
        <v>101</v>
      </c>
      <c r="K60" s="19"/>
      <c r="L60" s="19"/>
    </row>
    <row r="61" spans="1:13" ht="14.45" hidden="1" customHeight="1" outlineLevel="1" x14ac:dyDescent="0.25">
      <c r="A61" s="18" t="s">
        <v>103</v>
      </c>
      <c r="B61" s="50" t="s">
        <v>101</v>
      </c>
      <c r="C61" s="31"/>
      <c r="E61" s="49"/>
      <c r="F61" s="45" t="str">
        <f t="shared" si="3"/>
        <v/>
      </c>
      <c r="G61" s="45"/>
      <c r="H61" s="19"/>
      <c r="I61" s="18" t="s">
        <v>101</v>
      </c>
      <c r="K61" s="19"/>
      <c r="L61" s="19"/>
    </row>
    <row r="62" spans="1:13" ht="14.45" hidden="1" customHeight="1" outlineLevel="1" x14ac:dyDescent="0.25">
      <c r="A62" s="18" t="s">
        <v>104</v>
      </c>
      <c r="B62" s="50" t="s">
        <v>101</v>
      </c>
      <c r="C62" s="31"/>
      <c r="E62" s="49"/>
      <c r="F62" s="45" t="str">
        <f t="shared" si="3"/>
        <v/>
      </c>
      <c r="G62" s="45"/>
      <c r="H62" s="19"/>
      <c r="I62" s="18" t="s">
        <v>101</v>
      </c>
      <c r="K62" s="19"/>
      <c r="L62" s="19"/>
    </row>
    <row r="63" spans="1:13" ht="14.45" hidden="1" customHeight="1" outlineLevel="1" x14ac:dyDescent="0.25">
      <c r="A63" s="18" t="s">
        <v>105</v>
      </c>
      <c r="B63" s="50" t="s">
        <v>101</v>
      </c>
      <c r="C63" s="31"/>
      <c r="E63" s="49"/>
      <c r="F63" s="45" t="str">
        <f t="shared" si="3"/>
        <v/>
      </c>
      <c r="G63" s="45"/>
      <c r="H63" s="19"/>
      <c r="I63" s="18" t="s">
        <v>101</v>
      </c>
      <c r="K63" s="19"/>
      <c r="L63" s="19"/>
    </row>
    <row r="64" spans="1:13" ht="14.45" hidden="1" customHeight="1" outlineLevel="1" x14ac:dyDescent="0.25">
      <c r="A64" s="18" t="s">
        <v>106</v>
      </c>
      <c r="B64" s="50" t="s">
        <v>101</v>
      </c>
      <c r="C64" s="31"/>
      <c r="D64" s="20"/>
      <c r="E64" s="20"/>
      <c r="F64" s="45" t="str">
        <f t="shared" si="3"/>
        <v/>
      </c>
      <c r="G64" s="51"/>
      <c r="H64" s="19"/>
      <c r="I64" s="18" t="s">
        <v>101</v>
      </c>
      <c r="K64" s="19"/>
      <c r="L64" s="19"/>
    </row>
    <row r="65" spans="1:13" ht="15" customHeight="1" collapsed="1" x14ac:dyDescent="0.25">
      <c r="A65" s="40"/>
      <c r="B65" s="41" t="s">
        <v>107</v>
      </c>
      <c r="C65" s="40" t="s">
        <v>108</v>
      </c>
      <c r="D65" s="40" t="s">
        <v>109</v>
      </c>
      <c r="E65" s="42"/>
      <c r="F65" s="43" t="s">
        <v>110</v>
      </c>
      <c r="G65" s="52" t="s">
        <v>111</v>
      </c>
      <c r="H65" s="19"/>
      <c r="I65" s="18" t="s">
        <v>107</v>
      </c>
      <c r="K65" s="19"/>
      <c r="L65" s="19"/>
    </row>
    <row r="66" spans="1:13" ht="15" customHeight="1" x14ac:dyDescent="0.25">
      <c r="A66" s="18" t="s">
        <v>112</v>
      </c>
      <c r="B66" s="18" t="s">
        <v>113</v>
      </c>
      <c r="C66" s="126">
        <v>18.41</v>
      </c>
      <c r="D66" s="31" t="s">
        <v>51</v>
      </c>
      <c r="E66" s="37"/>
      <c r="F66" s="45"/>
      <c r="G66" s="45"/>
      <c r="H66" s="19"/>
      <c r="I66" s="18" t="s">
        <v>2001</v>
      </c>
      <c r="K66" s="19"/>
      <c r="L66" s="19"/>
    </row>
    <row r="67" spans="1:13" ht="14.45" customHeight="1" x14ac:dyDescent="0.25">
      <c r="C67" s="31"/>
      <c r="D67" s="31"/>
      <c r="E67" s="37"/>
      <c r="F67" s="45"/>
      <c r="G67" s="45"/>
      <c r="H67" s="19"/>
      <c r="K67" s="19"/>
      <c r="L67" s="19"/>
    </row>
    <row r="68" spans="1:13" ht="14.45" customHeight="1" x14ac:dyDescent="0.25">
      <c r="B68" s="18" t="s">
        <v>114</v>
      </c>
      <c r="C68" s="37"/>
      <c r="D68" s="37"/>
      <c r="E68" s="37"/>
      <c r="F68" s="54"/>
      <c r="G68" s="54"/>
      <c r="H68" s="19"/>
      <c r="I68" s="18" t="s">
        <v>114</v>
      </c>
      <c r="K68" s="19"/>
      <c r="L68" s="19"/>
      <c r="M68" s="20"/>
    </row>
    <row r="69" spans="1:13" ht="14.45" customHeight="1" x14ac:dyDescent="0.25">
      <c r="B69" s="18" t="s">
        <v>115</v>
      </c>
      <c r="C69" s="31"/>
      <c r="D69" s="31"/>
      <c r="E69" s="37"/>
      <c r="F69" s="45"/>
      <c r="G69" s="45"/>
      <c r="H69" s="19"/>
      <c r="I69" s="18" t="s">
        <v>115</v>
      </c>
      <c r="K69" s="19"/>
      <c r="L69" s="19"/>
    </row>
    <row r="70" spans="1:13" ht="15" customHeight="1" x14ac:dyDescent="0.25">
      <c r="A70" s="18" t="s">
        <v>116</v>
      </c>
      <c r="B70" s="19" t="s">
        <v>117</v>
      </c>
      <c r="C70" s="44">
        <v>94.541524289999998</v>
      </c>
      <c r="D70" s="31" t="s">
        <v>51</v>
      </c>
      <c r="E70" s="19"/>
      <c r="F70" s="124">
        <f t="shared" ref="F70:F76" si="4">IF($C$77=0,"",IF(C70="[for completion]","",C70/$C$77))</f>
        <v>3.9039283021317504E-2</v>
      </c>
      <c r="G70" s="45" t="str">
        <f t="shared" ref="G70:G82" si="5">IF($D$77=0,"",IF(D70="ND1","",D70/$D$77))</f>
        <v/>
      </c>
      <c r="H70" s="19"/>
      <c r="I70" s="18" t="s">
        <v>117</v>
      </c>
      <c r="K70" s="19"/>
      <c r="L70" s="19"/>
    </row>
    <row r="71" spans="1:13" ht="15" customHeight="1" x14ac:dyDescent="0.25">
      <c r="A71" s="18" t="s">
        <v>118</v>
      </c>
      <c r="B71" s="19" t="s">
        <v>119</v>
      </c>
      <c r="C71" s="44">
        <v>99.489376809999996</v>
      </c>
      <c r="D71" s="31" t="s">
        <v>51</v>
      </c>
      <c r="E71" s="19"/>
      <c r="F71" s="124">
        <f t="shared" si="4"/>
        <v>4.1082412919281823E-2</v>
      </c>
      <c r="G71" s="45" t="str">
        <f t="shared" si="5"/>
        <v/>
      </c>
      <c r="H71" s="19"/>
      <c r="I71" s="18" t="s">
        <v>119</v>
      </c>
      <c r="K71" s="19"/>
      <c r="L71" s="19"/>
    </row>
    <row r="72" spans="1:13" ht="15" customHeight="1" x14ac:dyDescent="0.25">
      <c r="A72" s="18" t="s">
        <v>120</v>
      </c>
      <c r="B72" s="125" t="s">
        <v>121</v>
      </c>
      <c r="C72" s="44">
        <v>132.80177710000001</v>
      </c>
      <c r="D72" s="31" t="s">
        <v>51</v>
      </c>
      <c r="E72" s="19"/>
      <c r="F72" s="124">
        <f t="shared" si="4"/>
        <v>5.483819095234542E-2</v>
      </c>
      <c r="G72" s="45" t="str">
        <f t="shared" si="5"/>
        <v/>
      </c>
      <c r="H72" s="19"/>
      <c r="I72" s="18" t="s">
        <v>121</v>
      </c>
      <c r="K72" s="19"/>
      <c r="L72" s="19"/>
    </row>
    <row r="73" spans="1:13" ht="15" customHeight="1" x14ac:dyDescent="0.25">
      <c r="A73" s="18" t="s">
        <v>122</v>
      </c>
      <c r="B73" s="19" t="s">
        <v>123</v>
      </c>
      <c r="C73" s="44">
        <v>98.823950909999994</v>
      </c>
      <c r="D73" s="31" t="s">
        <v>51</v>
      </c>
      <c r="E73" s="19"/>
      <c r="F73" s="124">
        <f t="shared" si="4"/>
        <v>4.0807636832954616E-2</v>
      </c>
      <c r="G73" s="45" t="str">
        <f t="shared" si="5"/>
        <v/>
      </c>
      <c r="H73" s="19"/>
      <c r="I73" s="18" t="s">
        <v>123</v>
      </c>
      <c r="K73" s="19"/>
      <c r="L73" s="19"/>
    </row>
    <row r="74" spans="1:13" ht="15" customHeight="1" x14ac:dyDescent="0.25">
      <c r="A74" s="18" t="s">
        <v>124</v>
      </c>
      <c r="B74" s="19" t="s">
        <v>125</v>
      </c>
      <c r="C74" s="44">
        <v>94.044826659999998</v>
      </c>
      <c r="D74" s="31" t="s">
        <v>51</v>
      </c>
      <c r="E74" s="19"/>
      <c r="F74" s="124">
        <f t="shared" si="4"/>
        <v>3.8834180348188314E-2</v>
      </c>
      <c r="G74" s="45" t="str">
        <f t="shared" si="5"/>
        <v/>
      </c>
      <c r="H74" s="19"/>
      <c r="I74" s="18" t="s">
        <v>125</v>
      </c>
      <c r="K74" s="19"/>
      <c r="L74" s="19"/>
    </row>
    <row r="75" spans="1:13" ht="15" customHeight="1" x14ac:dyDescent="0.25">
      <c r="A75" s="18" t="s">
        <v>126</v>
      </c>
      <c r="B75" s="19" t="s">
        <v>127</v>
      </c>
      <c r="C75" s="44">
        <v>409.2497965</v>
      </c>
      <c r="D75" s="31" t="s">
        <v>51</v>
      </c>
      <c r="E75" s="19"/>
      <c r="F75" s="124">
        <f t="shared" si="4"/>
        <v>0.16899260670869065</v>
      </c>
      <c r="G75" s="45" t="str">
        <f t="shared" si="5"/>
        <v/>
      </c>
      <c r="H75" s="19"/>
      <c r="I75" s="18" t="s">
        <v>127</v>
      </c>
      <c r="K75" s="19"/>
      <c r="L75" s="19"/>
    </row>
    <row r="76" spans="1:13" ht="15" customHeight="1" x14ac:dyDescent="0.25">
      <c r="A76" s="18" t="s">
        <v>128</v>
      </c>
      <c r="B76" s="19" t="s">
        <v>129</v>
      </c>
      <c r="C76" s="44">
        <v>1492.7511196299999</v>
      </c>
      <c r="D76" s="31" t="s">
        <v>51</v>
      </c>
      <c r="E76" s="19"/>
      <c r="F76" s="124">
        <f t="shared" si="4"/>
        <v>0.61640568921722172</v>
      </c>
      <c r="G76" s="45" t="str">
        <f t="shared" si="5"/>
        <v/>
      </c>
      <c r="H76" s="19"/>
      <c r="I76" s="18" t="s">
        <v>129</v>
      </c>
      <c r="K76" s="19"/>
      <c r="L76" s="19"/>
    </row>
    <row r="77" spans="1:13" ht="15" customHeight="1" x14ac:dyDescent="0.25">
      <c r="A77" s="18" t="s">
        <v>130</v>
      </c>
      <c r="B77" s="55" t="s">
        <v>99</v>
      </c>
      <c r="C77" s="123">
        <f>SUM(C70:C76)</f>
        <v>2421.7023718999999</v>
      </c>
      <c r="D77" s="31" t="s">
        <v>51</v>
      </c>
      <c r="F77" s="45">
        <f>SUM(F70:F76)</f>
        <v>1</v>
      </c>
      <c r="G77" s="45" t="str">
        <f t="shared" si="5"/>
        <v/>
      </c>
      <c r="H77" s="19"/>
      <c r="I77" s="18" t="s">
        <v>99</v>
      </c>
      <c r="K77" s="19"/>
      <c r="L77" s="19"/>
    </row>
    <row r="78" spans="1:13" ht="15" customHeight="1" outlineLevel="1" x14ac:dyDescent="0.25">
      <c r="A78" s="18" t="s">
        <v>131</v>
      </c>
      <c r="B78" s="56" t="s">
        <v>132</v>
      </c>
      <c r="C78" s="44">
        <v>0</v>
      </c>
      <c r="D78" s="31" t="s">
        <v>51</v>
      </c>
      <c r="F78" s="45">
        <f>IF($C$77=0,"",IF(C78="[for completion]","",C78/$C$77))</f>
        <v>0</v>
      </c>
      <c r="G78" s="45" t="str">
        <f t="shared" si="5"/>
        <v/>
      </c>
      <c r="H78" s="19"/>
      <c r="I78" s="18" t="s">
        <v>132</v>
      </c>
      <c r="K78" s="19"/>
      <c r="L78" s="19"/>
    </row>
    <row r="79" spans="1:13" ht="15" customHeight="1" outlineLevel="1" x14ac:dyDescent="0.25">
      <c r="A79" s="18" t="s">
        <v>133</v>
      </c>
      <c r="B79" s="56" t="s">
        <v>134</v>
      </c>
      <c r="C79" s="44">
        <v>46.63807955</v>
      </c>
      <c r="D79" s="31" t="s">
        <v>51</v>
      </c>
      <c r="F79" s="45">
        <f>IF($C$77=0,"",IF(C79="[for completion]","",C79/$C$77))</f>
        <v>1.9258386204333223E-2</v>
      </c>
      <c r="G79" s="45" t="str">
        <f t="shared" si="5"/>
        <v/>
      </c>
      <c r="H79" s="19"/>
      <c r="I79" s="18" t="s">
        <v>134</v>
      </c>
      <c r="K79" s="19"/>
      <c r="L79" s="19"/>
    </row>
    <row r="80" spans="1:13" ht="15" customHeight="1" outlineLevel="1" x14ac:dyDescent="0.25">
      <c r="A80" s="18" t="s">
        <v>135</v>
      </c>
      <c r="B80" s="56" t="s">
        <v>136</v>
      </c>
      <c r="C80" s="44">
        <v>47.903444739999998</v>
      </c>
      <c r="D80" s="31" t="s">
        <v>51</v>
      </c>
      <c r="F80" s="45">
        <f>IF($C$77=0,"",IF(C80="[for completion]","",C80/$C$77))</f>
        <v>1.9780896816984285E-2</v>
      </c>
      <c r="G80" s="45" t="str">
        <f t="shared" si="5"/>
        <v/>
      </c>
      <c r="H80" s="19"/>
      <c r="I80" s="18" t="s">
        <v>136</v>
      </c>
      <c r="K80" s="19"/>
      <c r="L80" s="19"/>
    </row>
    <row r="81" spans="1:13" ht="15" customHeight="1" outlineLevel="1" x14ac:dyDescent="0.25">
      <c r="A81" s="18" t="s">
        <v>137</v>
      </c>
      <c r="B81" s="56" t="s">
        <v>138</v>
      </c>
      <c r="C81" s="44">
        <v>49.522806000000003</v>
      </c>
      <c r="D81" s="31" t="s">
        <v>51</v>
      </c>
      <c r="F81" s="45">
        <f>IF($C$77=0,"",IF(C81="[for completion]","",C81/$C$77))</f>
        <v>2.0449583968134694E-2</v>
      </c>
      <c r="G81" s="45" t="str">
        <f t="shared" si="5"/>
        <v/>
      </c>
      <c r="H81" s="19"/>
      <c r="I81" s="18" t="s">
        <v>138</v>
      </c>
      <c r="K81" s="19"/>
      <c r="L81" s="19"/>
    </row>
    <row r="82" spans="1:13" ht="15" customHeight="1" outlineLevel="1" x14ac:dyDescent="0.25">
      <c r="A82" s="18" t="s">
        <v>139</v>
      </c>
      <c r="B82" s="56" t="s">
        <v>140</v>
      </c>
      <c r="C82" s="44">
        <v>49.96657081</v>
      </c>
      <c r="D82" s="31" t="s">
        <v>51</v>
      </c>
      <c r="F82" s="45">
        <f>IF($C$77=0,"",IF(C82="[for completion]","",C82/$C$77))</f>
        <v>2.0632828951147132E-2</v>
      </c>
      <c r="G82" s="45" t="str">
        <f t="shared" si="5"/>
        <v/>
      </c>
      <c r="H82" s="19"/>
      <c r="I82" s="18" t="s">
        <v>140</v>
      </c>
      <c r="K82" s="19"/>
      <c r="L82" s="19"/>
    </row>
    <row r="83" spans="1:13" ht="14.45" customHeight="1" outlineLevel="1" x14ac:dyDescent="0.25">
      <c r="A83" s="18" t="s">
        <v>141</v>
      </c>
      <c r="B83" s="56"/>
      <c r="C83" s="31"/>
      <c r="D83" s="31"/>
      <c r="F83" s="45"/>
      <c r="G83" s="45" t="str">
        <f>IF($D$77=0,"",IF(D83="","",D83/$D$77))</f>
        <v/>
      </c>
      <c r="H83" s="19"/>
      <c r="K83" s="19"/>
      <c r="L83" s="19"/>
    </row>
    <row r="84" spans="1:13" ht="14.45" customHeight="1" outlineLevel="1" x14ac:dyDescent="0.25">
      <c r="A84" s="18" t="s">
        <v>142</v>
      </c>
      <c r="B84" s="56"/>
      <c r="C84" s="31"/>
      <c r="D84" s="31"/>
      <c r="F84" s="45"/>
      <c r="G84" s="45" t="str">
        <f>IF($D$77=0,"",IF(D84="","",D84/$D$77))</f>
        <v/>
      </c>
      <c r="H84" s="19"/>
      <c r="K84" s="19"/>
      <c r="L84" s="19"/>
    </row>
    <row r="85" spans="1:13" ht="14.45" customHeight="1" outlineLevel="1" x14ac:dyDescent="0.25">
      <c r="A85" s="18" t="s">
        <v>143</v>
      </c>
      <c r="B85" s="56"/>
      <c r="C85" s="31"/>
      <c r="D85" s="31"/>
      <c r="F85" s="45"/>
      <c r="G85" s="45" t="str">
        <f>IF($D$77=0,"",IF(D85="","",D85/$D$77))</f>
        <v/>
      </c>
      <c r="H85" s="19"/>
      <c r="K85" s="19"/>
      <c r="L85" s="19"/>
    </row>
    <row r="86" spans="1:13" ht="14.45" customHeight="1" outlineLevel="1" x14ac:dyDescent="0.25">
      <c r="A86" s="18" t="s">
        <v>144</v>
      </c>
      <c r="B86" s="55"/>
      <c r="C86" s="31"/>
      <c r="D86" s="31"/>
      <c r="F86" s="45">
        <f>IF($C$77=0,"",IF(C86="[for completion]","",C86/$C$77))</f>
        <v>0</v>
      </c>
      <c r="G86" s="45" t="str">
        <f>IF($D$77=0,"",IF(D86="","",D86/$D$77))</f>
        <v/>
      </c>
      <c r="H86" s="19"/>
      <c r="K86" s="19"/>
      <c r="L86" s="19"/>
    </row>
    <row r="87" spans="1:13" ht="14.45" customHeight="1" outlineLevel="1" x14ac:dyDescent="0.25">
      <c r="A87" s="18" t="s">
        <v>145</v>
      </c>
      <c r="B87" s="56"/>
      <c r="C87" s="31"/>
      <c r="D87" s="31"/>
      <c r="F87" s="45">
        <f>IF($C$77=0,"",IF(C87="[for completion]","",C87/$C$77))</f>
        <v>0</v>
      </c>
      <c r="G87" s="45" t="str">
        <f>IF($D$77=0,"",IF(D87="","",D87/$D$77))</f>
        <v/>
      </c>
      <c r="H87" s="19"/>
      <c r="K87" s="19"/>
      <c r="L87" s="19"/>
    </row>
    <row r="88" spans="1:13" ht="15" customHeight="1" x14ac:dyDescent="0.25">
      <c r="A88" s="40"/>
      <c r="B88" s="41" t="s">
        <v>146</v>
      </c>
      <c r="C88" s="40" t="s">
        <v>147</v>
      </c>
      <c r="D88" s="40" t="s">
        <v>148</v>
      </c>
      <c r="E88" s="42"/>
      <c r="F88" s="43" t="s">
        <v>149</v>
      </c>
      <c r="G88" s="40" t="s">
        <v>150</v>
      </c>
      <c r="H88" s="19"/>
      <c r="I88" s="18" t="s">
        <v>146</v>
      </c>
      <c r="K88" s="19"/>
      <c r="L88" s="19"/>
    </row>
    <row r="89" spans="1:13" ht="15" customHeight="1" x14ac:dyDescent="0.25">
      <c r="A89" s="18" t="s">
        <v>151</v>
      </c>
      <c r="B89" s="18" t="s">
        <v>113</v>
      </c>
      <c r="C89" s="126">
        <v>0.78</v>
      </c>
      <c r="D89" s="126">
        <v>1.78</v>
      </c>
      <c r="E89" s="37"/>
      <c r="F89" s="45"/>
      <c r="G89" s="45"/>
      <c r="H89" s="19"/>
      <c r="I89" s="18" t="s">
        <v>113</v>
      </c>
      <c r="K89" s="19"/>
      <c r="L89" s="19"/>
    </row>
    <row r="90" spans="1:13" ht="14.45" customHeight="1" x14ac:dyDescent="0.25">
      <c r="C90" s="31"/>
      <c r="D90" s="31"/>
      <c r="E90" s="37"/>
      <c r="F90" s="45"/>
      <c r="G90" s="45"/>
      <c r="H90" s="19"/>
      <c r="K90" s="19"/>
      <c r="L90" s="19"/>
    </row>
    <row r="91" spans="1:13" ht="14.45" customHeight="1" x14ac:dyDescent="0.25">
      <c r="B91" s="18" t="s">
        <v>152</v>
      </c>
      <c r="C91" s="57"/>
      <c r="D91" s="57"/>
      <c r="E91" s="37"/>
      <c r="F91" s="58"/>
      <c r="G91" s="58"/>
      <c r="H91" s="19"/>
      <c r="I91" s="18" t="s">
        <v>152</v>
      </c>
      <c r="K91" s="19"/>
      <c r="L91" s="19"/>
      <c r="M91" s="20"/>
    </row>
    <row r="92" spans="1:13" ht="14.45" customHeight="1" x14ac:dyDescent="0.25">
      <c r="A92" s="18" t="s">
        <v>153</v>
      </c>
      <c r="B92" s="18" t="s">
        <v>115</v>
      </c>
      <c r="C92" s="31"/>
      <c r="D92" s="31"/>
      <c r="E92" s="37"/>
      <c r="F92" s="45"/>
      <c r="G92" s="45"/>
      <c r="H92" s="19"/>
      <c r="I92" s="18" t="s">
        <v>115</v>
      </c>
      <c r="K92" s="19"/>
      <c r="L92" s="19"/>
    </row>
    <row r="93" spans="1:13" ht="15" customHeight="1" x14ac:dyDescent="0.25">
      <c r="A93" s="18" t="s">
        <v>154</v>
      </c>
      <c r="B93" s="125" t="s">
        <v>117</v>
      </c>
      <c r="C93" s="123">
        <v>400</v>
      </c>
      <c r="D93" s="44">
        <v>0</v>
      </c>
      <c r="E93" s="19"/>
      <c r="F93" s="45">
        <f t="shared" ref="F93:F99" si="6">IF($C$100=0,"",IF(C93="[for completion]","",C93/$C$100))</f>
        <v>1</v>
      </c>
      <c r="G93" s="45">
        <f t="shared" ref="G93:G99" si="7">IF($D$100=0,"",IF(D93="[Mark as ND1 if not relevant]","",D93/$D$100))</f>
        <v>0</v>
      </c>
      <c r="H93" s="19"/>
      <c r="I93" s="18" t="s">
        <v>117</v>
      </c>
      <c r="K93" s="19"/>
      <c r="L93" s="19"/>
    </row>
    <row r="94" spans="1:13" ht="15" customHeight="1" x14ac:dyDescent="0.25">
      <c r="A94" s="18" t="s">
        <v>155</v>
      </c>
      <c r="B94" s="19" t="s">
        <v>119</v>
      </c>
      <c r="C94" s="44">
        <v>0</v>
      </c>
      <c r="D94" s="44">
        <v>400</v>
      </c>
      <c r="E94" s="19"/>
      <c r="F94" s="45">
        <f t="shared" si="6"/>
        <v>0</v>
      </c>
      <c r="G94" s="45">
        <f t="shared" si="7"/>
        <v>1</v>
      </c>
      <c r="H94" s="19"/>
      <c r="I94" s="18" t="s">
        <v>119</v>
      </c>
      <c r="K94" s="19"/>
      <c r="L94" s="19"/>
    </row>
    <row r="95" spans="1:13" ht="15" customHeight="1" x14ac:dyDescent="0.25">
      <c r="A95" s="18" t="s">
        <v>156</v>
      </c>
      <c r="B95" s="19" t="s">
        <v>121</v>
      </c>
      <c r="C95" s="44">
        <v>0</v>
      </c>
      <c r="D95" s="44">
        <v>0</v>
      </c>
      <c r="E95" s="19"/>
      <c r="F95" s="45">
        <f t="shared" si="6"/>
        <v>0</v>
      </c>
      <c r="G95" s="45">
        <f t="shared" si="7"/>
        <v>0</v>
      </c>
      <c r="H95" s="19"/>
      <c r="I95" s="18" t="s">
        <v>121</v>
      </c>
      <c r="K95" s="19"/>
      <c r="L95" s="19"/>
    </row>
    <row r="96" spans="1:13" ht="15" customHeight="1" x14ac:dyDescent="0.25">
      <c r="A96" s="18" t="s">
        <v>157</v>
      </c>
      <c r="B96" s="19" t="s">
        <v>123</v>
      </c>
      <c r="C96" s="44">
        <v>0</v>
      </c>
      <c r="D96" s="44">
        <v>0</v>
      </c>
      <c r="E96" s="19"/>
      <c r="F96" s="45">
        <f t="shared" si="6"/>
        <v>0</v>
      </c>
      <c r="G96" s="45">
        <f t="shared" si="7"/>
        <v>0</v>
      </c>
      <c r="H96" s="19"/>
      <c r="I96" s="18" t="s">
        <v>123</v>
      </c>
      <c r="K96" s="19"/>
      <c r="L96" s="19"/>
    </row>
    <row r="97" spans="1:13" ht="15" customHeight="1" x14ac:dyDescent="0.25">
      <c r="A97" s="18" t="s">
        <v>158</v>
      </c>
      <c r="B97" s="19" t="s">
        <v>125</v>
      </c>
      <c r="C97" s="44">
        <v>0</v>
      </c>
      <c r="D97" s="44">
        <v>0</v>
      </c>
      <c r="E97" s="19"/>
      <c r="F97" s="45">
        <f t="shared" si="6"/>
        <v>0</v>
      </c>
      <c r="G97" s="45">
        <f t="shared" si="7"/>
        <v>0</v>
      </c>
      <c r="H97" s="19"/>
      <c r="I97" s="18" t="s">
        <v>125</v>
      </c>
      <c r="K97" s="19"/>
      <c r="L97" s="19"/>
    </row>
    <row r="98" spans="1:13" ht="15" customHeight="1" x14ac:dyDescent="0.25">
      <c r="A98" s="18" t="s">
        <v>159</v>
      </c>
      <c r="B98" s="19" t="s">
        <v>127</v>
      </c>
      <c r="C98" s="44">
        <v>0</v>
      </c>
      <c r="D98" s="44">
        <v>0</v>
      </c>
      <c r="E98" s="19"/>
      <c r="F98" s="45">
        <f t="shared" si="6"/>
        <v>0</v>
      </c>
      <c r="G98" s="45">
        <f t="shared" si="7"/>
        <v>0</v>
      </c>
      <c r="H98" s="19"/>
      <c r="I98" s="18" t="s">
        <v>127</v>
      </c>
      <c r="K98" s="19"/>
      <c r="L98" s="19"/>
    </row>
    <row r="99" spans="1:13" ht="15" customHeight="1" x14ac:dyDescent="0.25">
      <c r="A99" s="18" t="s">
        <v>160</v>
      </c>
      <c r="B99" s="19" t="s">
        <v>129</v>
      </c>
      <c r="C99" s="44">
        <v>0</v>
      </c>
      <c r="D99" s="44">
        <v>0</v>
      </c>
      <c r="E99" s="19"/>
      <c r="F99" s="45">
        <f t="shared" si="6"/>
        <v>0</v>
      </c>
      <c r="G99" s="45">
        <f t="shared" si="7"/>
        <v>0</v>
      </c>
      <c r="H99" s="19"/>
      <c r="I99" s="18" t="s">
        <v>129</v>
      </c>
      <c r="K99" s="19"/>
      <c r="L99" s="19"/>
    </row>
    <row r="100" spans="1:13" ht="15" customHeight="1" x14ac:dyDescent="0.25">
      <c r="A100" s="18" t="s">
        <v>161</v>
      </c>
      <c r="B100" s="55" t="s">
        <v>99</v>
      </c>
      <c r="C100" s="123">
        <f>SUM(C93:C99)</f>
        <v>400</v>
      </c>
      <c r="D100" s="44">
        <f>SUM(D93:D99)</f>
        <v>400</v>
      </c>
      <c r="F100" s="45">
        <f>SUM(F93:F99)</f>
        <v>1</v>
      </c>
      <c r="G100" s="45">
        <f>SUM(G93:G99)</f>
        <v>1</v>
      </c>
      <c r="H100" s="19"/>
      <c r="I100" s="18" t="s">
        <v>99</v>
      </c>
      <c r="K100" s="19"/>
      <c r="L100" s="19"/>
    </row>
    <row r="101" spans="1:13" ht="15" customHeight="1" outlineLevel="1" x14ac:dyDescent="0.25">
      <c r="A101" s="18" t="s">
        <v>162</v>
      </c>
      <c r="B101" s="56" t="s">
        <v>132</v>
      </c>
      <c r="C101" s="44">
        <v>0</v>
      </c>
      <c r="D101" s="44">
        <v>0</v>
      </c>
      <c r="F101" s="45">
        <f>IF($C$100=0,"",IF(C101="[for completion]","",C101/$C$100))</f>
        <v>0</v>
      </c>
      <c r="G101" s="45">
        <f>IF($D$100=0,"",IF(D101="[for completion]","",D101/$D$100))</f>
        <v>0</v>
      </c>
      <c r="H101" s="19"/>
      <c r="I101" s="18" t="s">
        <v>132</v>
      </c>
      <c r="K101" s="19"/>
      <c r="L101" s="19"/>
    </row>
    <row r="102" spans="1:13" ht="15" customHeight="1" outlineLevel="1" x14ac:dyDescent="0.25">
      <c r="A102" s="18" t="s">
        <v>163</v>
      </c>
      <c r="B102" s="56" t="s">
        <v>134</v>
      </c>
      <c r="C102" s="44">
        <v>0</v>
      </c>
      <c r="D102" s="44">
        <v>0</v>
      </c>
      <c r="F102" s="45">
        <f>IF($C$100=0,"",IF(C102="[for completion]","",C102/$C$100))</f>
        <v>0</v>
      </c>
      <c r="G102" s="45">
        <f>IF($D$100=0,"",IF(D102="[for completion]","",D102/$D$100))</f>
        <v>0</v>
      </c>
      <c r="H102" s="19"/>
      <c r="I102" s="18" t="s">
        <v>134</v>
      </c>
      <c r="K102" s="19"/>
      <c r="L102" s="19"/>
    </row>
    <row r="103" spans="1:13" ht="15" customHeight="1" outlineLevel="1" x14ac:dyDescent="0.25">
      <c r="A103" s="18" t="s">
        <v>164</v>
      </c>
      <c r="B103" s="56" t="s">
        <v>136</v>
      </c>
      <c r="C103" s="44">
        <v>400</v>
      </c>
      <c r="D103" s="44">
        <v>0</v>
      </c>
      <c r="F103" s="45">
        <f>IF($C$100=0,"",IF(C103="[for completion]","",C103/$C$100))</f>
        <v>1</v>
      </c>
      <c r="G103" s="45">
        <f>IF($D$100=0,"",IF(D103="[for completion]","",D103/$D$100))</f>
        <v>0</v>
      </c>
      <c r="H103" s="19"/>
      <c r="I103" s="18" t="s">
        <v>136</v>
      </c>
      <c r="K103" s="19"/>
      <c r="L103" s="19"/>
    </row>
    <row r="104" spans="1:13" ht="15" customHeight="1" outlineLevel="1" x14ac:dyDescent="0.25">
      <c r="A104" s="18" t="s">
        <v>165</v>
      </c>
      <c r="B104" s="56" t="s">
        <v>138</v>
      </c>
      <c r="C104" s="44">
        <v>0</v>
      </c>
      <c r="D104" s="44">
        <v>0</v>
      </c>
      <c r="F104" s="45">
        <f>IF($C$100=0,"",IF(C104="[for completion]","",C104/$C$100))</f>
        <v>0</v>
      </c>
      <c r="G104" s="45">
        <f>IF($D$100=0,"",IF(D104="[for completion]","",D104/$D$100))</f>
        <v>0</v>
      </c>
      <c r="H104" s="19"/>
      <c r="I104" s="18" t="s">
        <v>138</v>
      </c>
      <c r="K104" s="19"/>
      <c r="L104" s="19"/>
    </row>
    <row r="105" spans="1:13" ht="15" customHeight="1" outlineLevel="1" x14ac:dyDescent="0.25">
      <c r="A105" s="18" t="s">
        <v>166</v>
      </c>
      <c r="B105" s="56" t="s">
        <v>140</v>
      </c>
      <c r="C105" s="44">
        <v>0</v>
      </c>
      <c r="D105" s="44">
        <v>400</v>
      </c>
      <c r="F105" s="45">
        <f>IF($C$100=0,"",IF(C105="[for completion]","",C105/$C$100))</f>
        <v>0</v>
      </c>
      <c r="G105" s="45">
        <f>IF($D$100=0,"",IF(D105="[for completion]","",D105/$D$100))</f>
        <v>1</v>
      </c>
      <c r="H105" s="19"/>
      <c r="I105" s="18" t="s">
        <v>140</v>
      </c>
      <c r="K105" s="19"/>
      <c r="L105" s="19"/>
    </row>
    <row r="106" spans="1:13" ht="14.45" customHeight="1" outlineLevel="1" x14ac:dyDescent="0.25">
      <c r="A106" s="18" t="s">
        <v>167</v>
      </c>
      <c r="B106" s="56"/>
      <c r="C106" s="31"/>
      <c r="D106" s="31"/>
      <c r="F106" s="45"/>
      <c r="G106" s="45"/>
      <c r="H106" s="19"/>
      <c r="K106" s="19"/>
      <c r="L106" s="19"/>
    </row>
    <row r="107" spans="1:13" ht="14.45" customHeight="1" outlineLevel="1" x14ac:dyDescent="0.25">
      <c r="A107" s="18" t="s">
        <v>168</v>
      </c>
      <c r="B107" s="56"/>
      <c r="C107" s="31"/>
      <c r="D107" s="31"/>
      <c r="F107" s="45"/>
      <c r="G107" s="45"/>
      <c r="H107" s="19"/>
      <c r="K107" s="19"/>
      <c r="L107" s="19"/>
    </row>
    <row r="108" spans="1:13" ht="14.45" customHeight="1" outlineLevel="1" x14ac:dyDescent="0.25">
      <c r="A108" s="18" t="s">
        <v>169</v>
      </c>
      <c r="B108" s="55"/>
      <c r="C108" s="31"/>
      <c r="D108" s="31"/>
      <c r="F108" s="45">
        <f>IF($C$100=0,"",IF(C108="[for completion]","",C108/$C$100))</f>
        <v>0</v>
      </c>
      <c r="G108" s="45">
        <f>IF($D$100=0,"",IF(D108="[for completion]","",D108/$D$100))</f>
        <v>0</v>
      </c>
      <c r="H108" s="19"/>
      <c r="K108" s="19"/>
      <c r="L108" s="19"/>
    </row>
    <row r="109" spans="1:13" ht="14.45" customHeight="1" outlineLevel="1" x14ac:dyDescent="0.25">
      <c r="A109" s="18" t="s">
        <v>170</v>
      </c>
      <c r="B109" s="56"/>
      <c r="C109" s="31"/>
      <c r="D109" s="31"/>
      <c r="F109" s="45">
        <f>IF($C$100=0,"",IF(C109="[for completion]","",C109/$C$100))</f>
        <v>0</v>
      </c>
      <c r="G109" s="45">
        <f>IF($D$100=0,"",IF(D109="[for completion]","",D109/$D$100))</f>
        <v>0</v>
      </c>
      <c r="H109" s="19"/>
      <c r="K109" s="19"/>
      <c r="L109" s="19"/>
    </row>
    <row r="110" spans="1:13" ht="14.45" customHeight="1" outlineLevel="1" x14ac:dyDescent="0.25">
      <c r="A110" s="18" t="s">
        <v>171</v>
      </c>
      <c r="B110" s="56"/>
      <c r="C110" s="31"/>
      <c r="D110" s="31"/>
      <c r="F110" s="45">
        <f>IF($C$100=0,"",IF(C110="[for completion]","",C110/$C$100))</f>
        <v>0</v>
      </c>
      <c r="G110" s="45">
        <f>IF($D$100=0,"",IF(D110="[for completion]","",D110/$D$100))</f>
        <v>0</v>
      </c>
      <c r="H110" s="19"/>
      <c r="K110" s="19"/>
      <c r="L110" s="19"/>
    </row>
    <row r="111" spans="1:13" ht="15" customHeight="1" x14ac:dyDescent="0.25">
      <c r="A111" s="40"/>
      <c r="B111" s="41" t="s">
        <v>172</v>
      </c>
      <c r="C111" s="43" t="s">
        <v>173</v>
      </c>
      <c r="D111" s="43" t="s">
        <v>174</v>
      </c>
      <c r="E111" s="42"/>
      <c r="F111" s="43" t="s">
        <v>175</v>
      </c>
      <c r="G111" s="43" t="s">
        <v>176</v>
      </c>
      <c r="H111" s="19"/>
      <c r="I111" s="18" t="s">
        <v>2002</v>
      </c>
      <c r="K111" s="19"/>
      <c r="L111" s="19"/>
    </row>
    <row r="112" spans="1:13" s="59" customFormat="1" ht="15" customHeight="1" x14ac:dyDescent="0.25">
      <c r="A112" s="18" t="s">
        <v>177</v>
      </c>
      <c r="B112" s="18" t="s">
        <v>178</v>
      </c>
      <c r="C112" s="44">
        <v>0</v>
      </c>
      <c r="D112" s="44">
        <f>C112</f>
        <v>0</v>
      </c>
      <c r="E112" s="45"/>
      <c r="F112" s="45">
        <f>IF($C$129=0,"",IF(C112="[for completion]","",C112/$C$129))</f>
        <v>0</v>
      </c>
      <c r="G112" s="45">
        <f t="shared" ref="G112:G128" si="8">IF($D$129=0,"",IF(D112="ND1","",D112/$D$129))</f>
        <v>0</v>
      </c>
      <c r="H112" s="19"/>
      <c r="I112" s="18" t="s">
        <v>178</v>
      </c>
      <c r="J112" s="18"/>
      <c r="K112" s="19"/>
      <c r="L112" s="19"/>
      <c r="M112" s="19"/>
    </row>
    <row r="113" spans="1:13" s="59" customFormat="1" ht="15" customHeight="1" x14ac:dyDescent="0.25">
      <c r="A113" s="18" t="s">
        <v>179</v>
      </c>
      <c r="B113" s="18" t="s">
        <v>180</v>
      </c>
      <c r="C113" s="44">
        <v>0</v>
      </c>
      <c r="D113" s="44">
        <v>0</v>
      </c>
      <c r="E113" s="45"/>
      <c r="F113" s="45">
        <f t="shared" ref="F113:F123" si="9">IF($C$129=0,"",IF(C113="ND1","",C113/$C$129))</f>
        <v>0</v>
      </c>
      <c r="G113" s="45">
        <f t="shared" si="8"/>
        <v>0</v>
      </c>
      <c r="H113" s="19"/>
      <c r="I113" s="18" t="s">
        <v>180</v>
      </c>
      <c r="J113" s="18"/>
      <c r="K113" s="19"/>
      <c r="L113" s="19"/>
      <c r="M113" s="19"/>
    </row>
    <row r="114" spans="1:13" s="59" customFormat="1" ht="15" customHeight="1" x14ac:dyDescent="0.25">
      <c r="A114" s="18" t="s">
        <v>181</v>
      </c>
      <c r="B114" s="18" t="s">
        <v>182</v>
      </c>
      <c r="C114" s="44">
        <v>0</v>
      </c>
      <c r="D114" s="44">
        <v>0</v>
      </c>
      <c r="E114" s="45"/>
      <c r="F114" s="45">
        <f t="shared" si="9"/>
        <v>0</v>
      </c>
      <c r="G114" s="45">
        <f t="shared" si="8"/>
        <v>0</v>
      </c>
      <c r="H114" s="19"/>
      <c r="I114" s="18" t="s">
        <v>182</v>
      </c>
      <c r="J114" s="18"/>
      <c r="K114" s="19"/>
      <c r="L114" s="19"/>
      <c r="M114" s="19"/>
    </row>
    <row r="115" spans="1:13" s="59" customFormat="1" ht="15" customHeight="1" x14ac:dyDescent="0.25">
      <c r="A115" s="18" t="s">
        <v>183</v>
      </c>
      <c r="B115" s="18" t="s">
        <v>184</v>
      </c>
      <c r="C115" s="44">
        <v>0</v>
      </c>
      <c r="D115" s="44">
        <v>0</v>
      </c>
      <c r="E115" s="45"/>
      <c r="F115" s="45">
        <f t="shared" si="9"/>
        <v>0</v>
      </c>
      <c r="G115" s="45">
        <f t="shared" si="8"/>
        <v>0</v>
      </c>
      <c r="H115" s="19"/>
      <c r="I115" s="18" t="s">
        <v>184</v>
      </c>
      <c r="J115" s="18"/>
      <c r="K115" s="19"/>
      <c r="L115" s="19"/>
      <c r="M115" s="19"/>
    </row>
    <row r="116" spans="1:13" s="59" customFormat="1" ht="15" customHeight="1" x14ac:dyDescent="0.25">
      <c r="A116" s="18" t="s">
        <v>185</v>
      </c>
      <c r="B116" s="18" t="s">
        <v>186</v>
      </c>
      <c r="C116" s="44">
        <v>0</v>
      </c>
      <c r="D116" s="44">
        <v>0</v>
      </c>
      <c r="E116" s="45"/>
      <c r="F116" s="45">
        <f t="shared" si="9"/>
        <v>0</v>
      </c>
      <c r="G116" s="45">
        <f t="shared" si="8"/>
        <v>0</v>
      </c>
      <c r="H116" s="19"/>
      <c r="I116" s="18" t="s">
        <v>186</v>
      </c>
      <c r="J116" s="18"/>
      <c r="K116" s="19"/>
      <c r="L116" s="19"/>
      <c r="M116" s="19"/>
    </row>
    <row r="117" spans="1:13" s="59" customFormat="1" ht="15" customHeight="1" x14ac:dyDescent="0.25">
      <c r="A117" s="18" t="s">
        <v>187</v>
      </c>
      <c r="B117" s="18" t="s">
        <v>188</v>
      </c>
      <c r="C117" s="44">
        <v>0</v>
      </c>
      <c r="D117" s="44">
        <v>0</v>
      </c>
      <c r="E117" s="45"/>
      <c r="F117" s="45">
        <f t="shared" si="9"/>
        <v>0</v>
      </c>
      <c r="G117" s="45">
        <f t="shared" si="8"/>
        <v>0</v>
      </c>
      <c r="H117" s="19"/>
      <c r="I117" s="18" t="s">
        <v>188</v>
      </c>
      <c r="J117" s="18"/>
      <c r="K117" s="19"/>
      <c r="L117" s="19"/>
      <c r="M117" s="19"/>
    </row>
    <row r="118" spans="1:13" s="59" customFormat="1" ht="15" customHeight="1" x14ac:dyDescent="0.25">
      <c r="A118" s="18" t="s">
        <v>189</v>
      </c>
      <c r="B118" s="18" t="s">
        <v>190</v>
      </c>
      <c r="C118" s="44">
        <v>0</v>
      </c>
      <c r="D118" s="44">
        <v>0</v>
      </c>
      <c r="E118" s="45"/>
      <c r="F118" s="45">
        <f t="shared" si="9"/>
        <v>0</v>
      </c>
      <c r="G118" s="45">
        <f t="shared" si="8"/>
        <v>0</v>
      </c>
      <c r="H118" s="19"/>
      <c r="I118" s="18" t="s">
        <v>190</v>
      </c>
      <c r="J118" s="18"/>
      <c r="K118" s="19"/>
      <c r="L118" s="19"/>
      <c r="M118" s="19"/>
    </row>
    <row r="119" spans="1:13" s="59" customFormat="1" ht="15" customHeight="1" x14ac:dyDescent="0.25">
      <c r="A119" s="18" t="s">
        <v>191</v>
      </c>
      <c r="B119" s="18" t="s">
        <v>192</v>
      </c>
      <c r="C119" s="44">
        <v>0</v>
      </c>
      <c r="D119" s="44">
        <v>0</v>
      </c>
      <c r="E119" s="45"/>
      <c r="F119" s="45">
        <f t="shared" si="9"/>
        <v>0</v>
      </c>
      <c r="G119" s="45">
        <f t="shared" si="8"/>
        <v>0</v>
      </c>
      <c r="H119" s="19"/>
      <c r="I119" s="18" t="s">
        <v>192</v>
      </c>
      <c r="J119" s="18"/>
      <c r="K119" s="19"/>
      <c r="L119" s="19"/>
      <c r="M119" s="19"/>
    </row>
    <row r="120" spans="1:13" s="59" customFormat="1" ht="15" customHeight="1" x14ac:dyDescent="0.25">
      <c r="A120" s="18" t="s">
        <v>193</v>
      </c>
      <c r="B120" s="18" t="s">
        <v>194</v>
      </c>
      <c r="C120" s="44">
        <v>0</v>
      </c>
      <c r="D120" s="44">
        <v>0</v>
      </c>
      <c r="E120" s="45"/>
      <c r="F120" s="45">
        <f t="shared" si="9"/>
        <v>0</v>
      </c>
      <c r="G120" s="45">
        <f t="shared" si="8"/>
        <v>0</v>
      </c>
      <c r="H120" s="19"/>
      <c r="I120" s="18" t="s">
        <v>194</v>
      </c>
      <c r="J120" s="18"/>
      <c r="K120" s="19"/>
      <c r="L120" s="19"/>
      <c r="M120" s="19"/>
    </row>
    <row r="121" spans="1:13" s="59" customFormat="1" ht="15" customHeight="1" x14ac:dyDescent="0.25">
      <c r="A121" s="18" t="s">
        <v>195</v>
      </c>
      <c r="B121" s="18" t="s">
        <v>196</v>
      </c>
      <c r="C121" s="44">
        <v>0</v>
      </c>
      <c r="D121" s="44">
        <v>0</v>
      </c>
      <c r="E121" s="45"/>
      <c r="F121" s="45">
        <f t="shared" si="9"/>
        <v>0</v>
      </c>
      <c r="G121" s="45">
        <f t="shared" si="8"/>
        <v>0</v>
      </c>
      <c r="H121" s="19"/>
      <c r="I121" s="18" t="s">
        <v>2003</v>
      </c>
      <c r="J121" s="18"/>
      <c r="K121" s="19"/>
      <c r="L121" s="19"/>
      <c r="M121" s="19"/>
    </row>
    <row r="122" spans="1:13" s="59" customFormat="1" ht="15" customHeight="1" x14ac:dyDescent="0.25">
      <c r="A122" s="18" t="s">
        <v>197</v>
      </c>
      <c r="B122" s="18" t="s">
        <v>198</v>
      </c>
      <c r="C122" s="44">
        <v>0</v>
      </c>
      <c r="D122" s="44">
        <v>0</v>
      </c>
      <c r="E122" s="45"/>
      <c r="F122" s="45">
        <f t="shared" si="9"/>
        <v>0</v>
      </c>
      <c r="G122" s="45">
        <f t="shared" si="8"/>
        <v>0</v>
      </c>
      <c r="H122" s="19"/>
      <c r="I122" s="18" t="s">
        <v>196</v>
      </c>
      <c r="J122" s="18"/>
      <c r="K122" s="19"/>
      <c r="L122" s="19"/>
      <c r="M122" s="19"/>
    </row>
    <row r="123" spans="1:13" s="59" customFormat="1" ht="15" customHeight="1" x14ac:dyDescent="0.25">
      <c r="A123" s="18" t="s">
        <v>199</v>
      </c>
      <c r="B123" s="18" t="s">
        <v>200</v>
      </c>
      <c r="C123" s="44">
        <v>0</v>
      </c>
      <c r="D123" s="44">
        <v>0</v>
      </c>
      <c r="E123" s="45"/>
      <c r="F123" s="45">
        <f t="shared" si="9"/>
        <v>0</v>
      </c>
      <c r="G123" s="45">
        <f t="shared" si="8"/>
        <v>0</v>
      </c>
      <c r="H123" s="19"/>
      <c r="I123" s="18" t="s">
        <v>198</v>
      </c>
      <c r="J123" s="18"/>
      <c r="K123" s="19"/>
      <c r="L123" s="19"/>
      <c r="M123" s="19"/>
    </row>
    <row r="124" spans="1:13" s="59" customFormat="1" ht="15" customHeight="1" x14ac:dyDescent="0.25">
      <c r="A124" s="18" t="s">
        <v>201</v>
      </c>
      <c r="B124" s="19" t="s">
        <v>17</v>
      </c>
      <c r="C124" s="123">
        <v>2421.7023718999999</v>
      </c>
      <c r="D124" s="44">
        <f>C124</f>
        <v>2421.7023718999999</v>
      </c>
      <c r="E124" s="45"/>
      <c r="F124" s="45">
        <f>IF($C$129=0,"",IF(C124="[for completion]","",C124/$C$129))</f>
        <v>1</v>
      </c>
      <c r="G124" s="45">
        <f t="shared" si="8"/>
        <v>1</v>
      </c>
      <c r="H124" s="19"/>
      <c r="I124" s="18" t="s">
        <v>200</v>
      </c>
      <c r="J124" s="18"/>
      <c r="K124" s="19"/>
      <c r="L124" s="19"/>
      <c r="M124" s="19"/>
    </row>
    <row r="125" spans="1:13" s="59" customFormat="1" ht="15" customHeight="1" x14ac:dyDescent="0.25">
      <c r="A125" s="18" t="s">
        <v>202</v>
      </c>
      <c r="B125" s="18" t="s">
        <v>203</v>
      </c>
      <c r="C125" s="44">
        <v>0</v>
      </c>
      <c r="D125" s="44">
        <v>0</v>
      </c>
      <c r="E125" s="45"/>
      <c r="F125" s="45">
        <f>IF($C$129=0,"",IF(C125="ND1","",C125/$C$129))</f>
        <v>0</v>
      </c>
      <c r="G125" s="45">
        <f t="shared" si="8"/>
        <v>0</v>
      </c>
      <c r="H125" s="19"/>
      <c r="I125" s="18" t="s">
        <v>17</v>
      </c>
      <c r="J125" s="18"/>
      <c r="K125" s="19"/>
      <c r="L125" s="19"/>
      <c r="M125" s="19"/>
    </row>
    <row r="126" spans="1:13" s="59" customFormat="1" ht="15" customHeight="1" x14ac:dyDescent="0.25">
      <c r="A126" s="18" t="s">
        <v>204</v>
      </c>
      <c r="B126" s="18" t="s">
        <v>205</v>
      </c>
      <c r="C126" s="44">
        <v>0</v>
      </c>
      <c r="D126" s="44">
        <v>0</v>
      </c>
      <c r="E126" s="45"/>
      <c r="F126" s="45">
        <f>IF($C$129=0,"",IF(C126="ND1","",C126/$C$129))</f>
        <v>0</v>
      </c>
      <c r="G126" s="45">
        <f t="shared" si="8"/>
        <v>0</v>
      </c>
      <c r="H126" s="19"/>
      <c r="I126" s="18" t="s">
        <v>203</v>
      </c>
      <c r="J126" s="18"/>
      <c r="K126" s="19"/>
      <c r="L126" s="19"/>
      <c r="M126" s="19"/>
    </row>
    <row r="127" spans="1:13" s="59" customFormat="1" ht="15" customHeight="1" x14ac:dyDescent="0.25">
      <c r="A127" s="18" t="s">
        <v>206</v>
      </c>
      <c r="B127" s="18" t="s">
        <v>207</v>
      </c>
      <c r="C127" s="44">
        <v>0</v>
      </c>
      <c r="D127" s="44">
        <f>C127</f>
        <v>0</v>
      </c>
      <c r="E127" s="45"/>
      <c r="F127" s="45">
        <f>IF($C$129=0,"",IF(C127="[for completion]","",C127/$C$129))</f>
        <v>0</v>
      </c>
      <c r="G127" s="45">
        <f t="shared" si="8"/>
        <v>0</v>
      </c>
      <c r="H127" s="19"/>
      <c r="I127" s="18" t="s">
        <v>205</v>
      </c>
      <c r="J127" s="18"/>
      <c r="K127" s="19"/>
      <c r="L127" s="19"/>
      <c r="M127" s="19"/>
    </row>
    <row r="128" spans="1:13" ht="14.45" customHeight="1" x14ac:dyDescent="0.25">
      <c r="A128" s="18" t="s">
        <v>208</v>
      </c>
      <c r="B128" s="18" t="s">
        <v>97</v>
      </c>
      <c r="C128" s="44">
        <v>0</v>
      </c>
      <c r="D128" s="44">
        <v>0</v>
      </c>
      <c r="F128" s="45">
        <f>IF($C$129=0,"",IF(C128="ND1","",C128/$C$129))</f>
        <v>0</v>
      </c>
      <c r="G128" s="45">
        <f t="shared" si="8"/>
        <v>0</v>
      </c>
      <c r="H128" s="19"/>
      <c r="I128" s="18" t="s">
        <v>236</v>
      </c>
      <c r="K128" s="19"/>
      <c r="L128" s="19"/>
    </row>
    <row r="129" spans="1:13" ht="14.45" customHeight="1" x14ac:dyDescent="0.25">
      <c r="A129" s="18" t="s">
        <v>209</v>
      </c>
      <c r="B129" s="55" t="s">
        <v>99</v>
      </c>
      <c r="C129" s="123">
        <f>SUM(C112:C128)</f>
        <v>2421.7023718999999</v>
      </c>
      <c r="D129" s="44">
        <f>SUM(D112:D128)</f>
        <v>2421.7023718999999</v>
      </c>
      <c r="F129" s="45">
        <f>SUM(F112:F128)</f>
        <v>1</v>
      </c>
      <c r="G129" s="45">
        <f>SUM(G112:G128)</f>
        <v>1</v>
      </c>
      <c r="H129" s="19"/>
      <c r="I129" s="18" t="s">
        <v>97</v>
      </c>
      <c r="K129" s="19"/>
      <c r="L129" s="19"/>
    </row>
    <row r="130" spans="1:13" ht="14.45" hidden="1" customHeight="1" outlineLevel="1" x14ac:dyDescent="0.25">
      <c r="A130" s="18" t="s">
        <v>210</v>
      </c>
      <c r="B130" s="50" t="s">
        <v>101</v>
      </c>
      <c r="C130" s="31"/>
      <c r="D130" s="31"/>
      <c r="F130" s="45" t="str">
        <f t="shared" ref="F130:F138" si="10">IF($C$129=0,"",IF(C130="","",C130/$C$129))</f>
        <v/>
      </c>
      <c r="G130" s="45" t="str">
        <f t="shared" ref="G130:G138" si="11">IF($D$129=0,"",IF(D130="","",D130/$D$129))</f>
        <v/>
      </c>
      <c r="H130" s="19"/>
      <c r="I130" s="18" t="s">
        <v>99</v>
      </c>
      <c r="K130" s="19"/>
      <c r="L130" s="19"/>
    </row>
    <row r="131" spans="1:13" ht="14.45" hidden="1" customHeight="1" outlineLevel="1" x14ac:dyDescent="0.25">
      <c r="A131" s="18" t="s">
        <v>211</v>
      </c>
      <c r="B131" s="50" t="s">
        <v>101</v>
      </c>
      <c r="C131" s="31"/>
      <c r="D131" s="31"/>
      <c r="F131" s="45" t="str">
        <f t="shared" si="10"/>
        <v/>
      </c>
      <c r="G131" s="45" t="str">
        <f t="shared" si="11"/>
        <v/>
      </c>
      <c r="H131" s="19"/>
      <c r="I131" s="18" t="s">
        <v>101</v>
      </c>
      <c r="K131" s="19"/>
      <c r="L131" s="19"/>
    </row>
    <row r="132" spans="1:13" ht="14.45" hidden="1" customHeight="1" outlineLevel="1" x14ac:dyDescent="0.25">
      <c r="A132" s="18" t="s">
        <v>212</v>
      </c>
      <c r="B132" s="50" t="s">
        <v>101</v>
      </c>
      <c r="C132" s="31"/>
      <c r="D132" s="31"/>
      <c r="F132" s="45" t="str">
        <f t="shared" si="10"/>
        <v/>
      </c>
      <c r="G132" s="45" t="str">
        <f t="shared" si="11"/>
        <v/>
      </c>
      <c r="H132" s="19"/>
      <c r="I132" s="18" t="s">
        <v>101</v>
      </c>
      <c r="K132" s="19"/>
      <c r="L132" s="19"/>
    </row>
    <row r="133" spans="1:13" ht="14.45" hidden="1" customHeight="1" outlineLevel="1" x14ac:dyDescent="0.25">
      <c r="A133" s="18" t="s">
        <v>213</v>
      </c>
      <c r="B133" s="50" t="s">
        <v>101</v>
      </c>
      <c r="C133" s="31"/>
      <c r="D133" s="31"/>
      <c r="F133" s="45" t="str">
        <f t="shared" si="10"/>
        <v/>
      </c>
      <c r="G133" s="45" t="str">
        <f t="shared" si="11"/>
        <v/>
      </c>
      <c r="H133" s="19"/>
      <c r="I133" s="18" t="s">
        <v>101</v>
      </c>
      <c r="K133" s="19"/>
      <c r="L133" s="19"/>
    </row>
    <row r="134" spans="1:13" ht="14.45" hidden="1" customHeight="1" outlineLevel="1" x14ac:dyDescent="0.25">
      <c r="A134" s="18" t="s">
        <v>214</v>
      </c>
      <c r="B134" s="50" t="s">
        <v>101</v>
      </c>
      <c r="C134" s="31"/>
      <c r="D134" s="31"/>
      <c r="F134" s="45" t="str">
        <f t="shared" si="10"/>
        <v/>
      </c>
      <c r="G134" s="45" t="str">
        <f t="shared" si="11"/>
        <v/>
      </c>
      <c r="H134" s="19"/>
      <c r="I134" s="18" t="s">
        <v>101</v>
      </c>
      <c r="K134" s="19"/>
      <c r="L134" s="19"/>
    </row>
    <row r="135" spans="1:13" ht="14.45" hidden="1" customHeight="1" outlineLevel="1" x14ac:dyDescent="0.25">
      <c r="A135" s="18" t="s">
        <v>215</v>
      </c>
      <c r="B135" s="50" t="s">
        <v>101</v>
      </c>
      <c r="C135" s="31"/>
      <c r="D135" s="31"/>
      <c r="F135" s="45" t="str">
        <f t="shared" si="10"/>
        <v/>
      </c>
      <c r="G135" s="45" t="str">
        <f t="shared" si="11"/>
        <v/>
      </c>
      <c r="H135" s="19"/>
      <c r="I135" s="18" t="s">
        <v>101</v>
      </c>
      <c r="K135" s="19"/>
      <c r="L135" s="19"/>
    </row>
    <row r="136" spans="1:13" ht="14.45" hidden="1" customHeight="1" outlineLevel="1" x14ac:dyDescent="0.25">
      <c r="A136" s="18" t="s">
        <v>216</v>
      </c>
      <c r="B136" s="50" t="s">
        <v>101</v>
      </c>
      <c r="C136" s="31"/>
      <c r="D136" s="31"/>
      <c r="F136" s="45" t="str">
        <f t="shared" si="10"/>
        <v/>
      </c>
      <c r="G136" s="45" t="str">
        <f t="shared" si="11"/>
        <v/>
      </c>
      <c r="H136" s="19"/>
      <c r="I136" s="18" t="s">
        <v>101</v>
      </c>
      <c r="K136" s="19"/>
      <c r="L136" s="19"/>
    </row>
    <row r="137" spans="1:13" ht="14.45" hidden="1" customHeight="1" outlineLevel="1" x14ac:dyDescent="0.25">
      <c r="A137" s="18" t="s">
        <v>217</v>
      </c>
      <c r="B137" s="50" t="s">
        <v>101</v>
      </c>
      <c r="C137" s="31"/>
      <c r="D137" s="31"/>
      <c r="F137" s="45" t="str">
        <f t="shared" si="10"/>
        <v/>
      </c>
      <c r="G137" s="45" t="str">
        <f t="shared" si="11"/>
        <v/>
      </c>
      <c r="H137" s="19"/>
      <c r="I137" s="18" t="s">
        <v>219</v>
      </c>
      <c r="K137" s="19"/>
      <c r="L137" s="19"/>
    </row>
    <row r="138" spans="1:13" ht="14.45" hidden="1" customHeight="1" outlineLevel="1" x14ac:dyDescent="0.25">
      <c r="A138" s="18" t="s">
        <v>218</v>
      </c>
      <c r="B138" s="50" t="s">
        <v>101</v>
      </c>
      <c r="C138" s="31"/>
      <c r="D138" s="31"/>
      <c r="E138" s="20"/>
      <c r="F138" s="45" t="str">
        <f t="shared" si="10"/>
        <v/>
      </c>
      <c r="G138" s="45" t="str">
        <f t="shared" si="11"/>
        <v/>
      </c>
      <c r="H138" s="19"/>
      <c r="I138" s="18" t="s">
        <v>178</v>
      </c>
      <c r="K138" s="19"/>
      <c r="L138" s="19"/>
    </row>
    <row r="139" spans="1:13" ht="15" customHeight="1" collapsed="1" x14ac:dyDescent="0.25">
      <c r="A139" s="40"/>
      <c r="B139" s="41" t="s">
        <v>219</v>
      </c>
      <c r="C139" s="43" t="s">
        <v>173</v>
      </c>
      <c r="D139" s="43" t="s">
        <v>174</v>
      </c>
      <c r="E139" s="42"/>
      <c r="F139" s="43" t="s">
        <v>175</v>
      </c>
      <c r="G139" s="43" t="s">
        <v>176</v>
      </c>
      <c r="H139" s="19"/>
      <c r="I139" s="18" t="s">
        <v>180</v>
      </c>
      <c r="K139" s="19"/>
      <c r="L139" s="19"/>
    </row>
    <row r="140" spans="1:13" s="59" customFormat="1" ht="15" customHeight="1" x14ac:dyDescent="0.25">
      <c r="A140" s="18" t="s">
        <v>220</v>
      </c>
      <c r="B140" s="18" t="s">
        <v>178</v>
      </c>
      <c r="C140" s="53">
        <v>0</v>
      </c>
      <c r="D140" s="44">
        <f>C140 - 0</f>
        <v>0</v>
      </c>
      <c r="E140" s="45"/>
      <c r="F140" s="45">
        <f t="shared" ref="F140:F156" si="12">IF($C$157=0,"",IF(C140="ND1","",C140/$C$157))</f>
        <v>0</v>
      </c>
      <c r="G140" s="45">
        <f t="shared" ref="G140:G156" si="13">IF($D$157=0,"",IF(D140="ND1","",D140/$D$157))</f>
        <v>0</v>
      </c>
      <c r="H140" s="19"/>
      <c r="I140" s="18" t="s">
        <v>182</v>
      </c>
      <c r="J140" s="18"/>
      <c r="K140" s="19"/>
      <c r="L140" s="19"/>
      <c r="M140" s="19"/>
    </row>
    <row r="141" spans="1:13" s="59" customFormat="1" ht="15" customHeight="1" x14ac:dyDescent="0.25">
      <c r="A141" s="18" t="s">
        <v>221</v>
      </c>
      <c r="B141" s="18" t="s">
        <v>180</v>
      </c>
      <c r="C141" s="44">
        <v>0</v>
      </c>
      <c r="D141" s="44">
        <v>0</v>
      </c>
      <c r="E141" s="45"/>
      <c r="F141" s="45">
        <f t="shared" si="12"/>
        <v>0</v>
      </c>
      <c r="G141" s="45">
        <f t="shared" si="13"/>
        <v>0</v>
      </c>
      <c r="H141" s="19"/>
      <c r="I141" s="18" t="s">
        <v>184</v>
      </c>
      <c r="J141" s="18"/>
      <c r="K141" s="19"/>
      <c r="L141" s="19"/>
      <c r="M141" s="19"/>
    </row>
    <row r="142" spans="1:13" s="59" customFormat="1" ht="15" customHeight="1" x14ac:dyDescent="0.25">
      <c r="A142" s="18" t="s">
        <v>222</v>
      </c>
      <c r="B142" s="18" t="s">
        <v>182</v>
      </c>
      <c r="C142" s="44">
        <v>0</v>
      </c>
      <c r="D142" s="44">
        <v>0</v>
      </c>
      <c r="E142" s="45"/>
      <c r="F142" s="45">
        <f t="shared" si="12"/>
        <v>0</v>
      </c>
      <c r="G142" s="45">
        <f t="shared" si="13"/>
        <v>0</v>
      </c>
      <c r="H142" s="19"/>
      <c r="I142" s="18" t="s">
        <v>186</v>
      </c>
      <c r="J142" s="18"/>
      <c r="K142" s="19"/>
      <c r="L142" s="19"/>
      <c r="M142" s="19"/>
    </row>
    <row r="143" spans="1:13" s="59" customFormat="1" ht="15" customHeight="1" x14ac:dyDescent="0.25">
      <c r="A143" s="18" t="s">
        <v>223</v>
      </c>
      <c r="B143" s="18" t="s">
        <v>184</v>
      </c>
      <c r="C143" s="44">
        <v>0</v>
      </c>
      <c r="D143" s="44">
        <v>0</v>
      </c>
      <c r="E143" s="45"/>
      <c r="F143" s="45">
        <f t="shared" si="12"/>
        <v>0</v>
      </c>
      <c r="G143" s="45">
        <f t="shared" si="13"/>
        <v>0</v>
      </c>
      <c r="H143" s="19"/>
      <c r="I143" s="18" t="s">
        <v>188</v>
      </c>
      <c r="J143" s="18"/>
      <c r="K143" s="19"/>
      <c r="L143" s="19"/>
      <c r="M143" s="19"/>
    </row>
    <row r="144" spans="1:13" s="59" customFormat="1" ht="15" customHeight="1" x14ac:dyDescent="0.25">
      <c r="A144" s="18" t="s">
        <v>224</v>
      </c>
      <c r="B144" s="18" t="s">
        <v>186</v>
      </c>
      <c r="C144" s="44">
        <v>0</v>
      </c>
      <c r="D144" s="44">
        <v>0</v>
      </c>
      <c r="E144" s="45"/>
      <c r="F144" s="45">
        <f t="shared" si="12"/>
        <v>0</v>
      </c>
      <c r="G144" s="45">
        <f t="shared" si="13"/>
        <v>0</v>
      </c>
      <c r="H144" s="19"/>
      <c r="I144" s="18" t="s">
        <v>190</v>
      </c>
      <c r="J144" s="18"/>
      <c r="K144" s="19"/>
      <c r="L144" s="19"/>
      <c r="M144" s="19"/>
    </row>
    <row r="145" spans="1:13" s="59" customFormat="1" ht="15" customHeight="1" x14ac:dyDescent="0.25">
      <c r="A145" s="18" t="s">
        <v>225</v>
      </c>
      <c r="B145" s="18" t="s">
        <v>188</v>
      </c>
      <c r="C145" s="44">
        <v>0</v>
      </c>
      <c r="D145" s="44">
        <v>0</v>
      </c>
      <c r="E145" s="45"/>
      <c r="F145" s="45">
        <f t="shared" si="12"/>
        <v>0</v>
      </c>
      <c r="G145" s="45">
        <f t="shared" si="13"/>
        <v>0</v>
      </c>
      <c r="H145" s="19"/>
      <c r="I145" s="18" t="s">
        <v>192</v>
      </c>
      <c r="J145" s="18"/>
      <c r="K145" s="19"/>
      <c r="L145" s="19"/>
      <c r="M145" s="19"/>
    </row>
    <row r="146" spans="1:13" s="59" customFormat="1" ht="15" customHeight="1" x14ac:dyDescent="0.25">
      <c r="A146" s="18" t="s">
        <v>226</v>
      </c>
      <c r="B146" s="18" t="s">
        <v>190</v>
      </c>
      <c r="C146" s="44">
        <v>0</v>
      </c>
      <c r="D146" s="44">
        <v>0</v>
      </c>
      <c r="E146" s="45"/>
      <c r="F146" s="45">
        <f t="shared" si="12"/>
        <v>0</v>
      </c>
      <c r="G146" s="45">
        <f t="shared" si="13"/>
        <v>0</v>
      </c>
      <c r="H146" s="19"/>
      <c r="I146" s="18" t="s">
        <v>194</v>
      </c>
      <c r="J146" s="18"/>
      <c r="K146" s="19"/>
      <c r="L146" s="19"/>
      <c r="M146" s="19"/>
    </row>
    <row r="147" spans="1:13" s="59" customFormat="1" ht="15" customHeight="1" x14ac:dyDescent="0.25">
      <c r="A147" s="18" t="s">
        <v>227</v>
      </c>
      <c r="B147" s="18" t="s">
        <v>192</v>
      </c>
      <c r="C147" s="44">
        <v>0</v>
      </c>
      <c r="D147" s="44">
        <v>0</v>
      </c>
      <c r="E147" s="45"/>
      <c r="F147" s="45">
        <f t="shared" si="12"/>
        <v>0</v>
      </c>
      <c r="G147" s="45">
        <f t="shared" si="13"/>
        <v>0</v>
      </c>
      <c r="H147" s="19"/>
      <c r="I147" s="18" t="s">
        <v>2003</v>
      </c>
      <c r="J147" s="18"/>
      <c r="K147" s="19"/>
      <c r="L147" s="19"/>
      <c r="M147" s="19"/>
    </row>
    <row r="148" spans="1:13" s="59" customFormat="1" ht="15" customHeight="1" x14ac:dyDescent="0.25">
      <c r="A148" s="18" t="s">
        <v>228</v>
      </c>
      <c r="B148" s="18" t="s">
        <v>194</v>
      </c>
      <c r="C148" s="44">
        <v>0</v>
      </c>
      <c r="D148" s="44">
        <v>0</v>
      </c>
      <c r="E148" s="45"/>
      <c r="F148" s="45">
        <f t="shared" si="12"/>
        <v>0</v>
      </c>
      <c r="G148" s="45">
        <f t="shared" si="13"/>
        <v>0</v>
      </c>
      <c r="H148" s="19"/>
      <c r="I148" s="18" t="s">
        <v>196</v>
      </c>
      <c r="J148" s="18"/>
      <c r="K148" s="19"/>
      <c r="L148" s="19"/>
      <c r="M148" s="19"/>
    </row>
    <row r="149" spans="1:13" s="59" customFormat="1" ht="15" customHeight="1" x14ac:dyDescent="0.25">
      <c r="A149" s="18" t="s">
        <v>229</v>
      </c>
      <c r="B149" s="18" t="s">
        <v>196</v>
      </c>
      <c r="C149" s="44">
        <v>0</v>
      </c>
      <c r="D149" s="44">
        <v>0</v>
      </c>
      <c r="E149" s="45"/>
      <c r="F149" s="45">
        <f t="shared" si="12"/>
        <v>0</v>
      </c>
      <c r="G149" s="45">
        <f t="shared" si="13"/>
        <v>0</v>
      </c>
      <c r="H149" s="19"/>
      <c r="I149" s="18" t="s">
        <v>198</v>
      </c>
      <c r="J149" s="18"/>
      <c r="K149" s="19"/>
      <c r="L149" s="19"/>
      <c r="M149" s="19"/>
    </row>
    <row r="150" spans="1:13" s="59" customFormat="1" ht="15" customHeight="1" x14ac:dyDescent="0.25">
      <c r="A150" s="18" t="s">
        <v>230</v>
      </c>
      <c r="B150" s="18" t="s">
        <v>198</v>
      </c>
      <c r="C150" s="44">
        <v>0</v>
      </c>
      <c r="D150" s="44">
        <v>0</v>
      </c>
      <c r="E150" s="45"/>
      <c r="F150" s="45">
        <f t="shared" si="12"/>
        <v>0</v>
      </c>
      <c r="G150" s="45">
        <f t="shared" si="13"/>
        <v>0</v>
      </c>
      <c r="H150" s="19"/>
      <c r="I150" s="18" t="s">
        <v>200</v>
      </c>
      <c r="J150" s="18"/>
      <c r="K150" s="19"/>
      <c r="L150" s="19"/>
      <c r="M150" s="19"/>
    </row>
    <row r="151" spans="1:13" s="59" customFormat="1" ht="15" customHeight="1" x14ac:dyDescent="0.25">
      <c r="A151" s="18" t="s">
        <v>231</v>
      </c>
      <c r="B151" s="18" t="s">
        <v>200</v>
      </c>
      <c r="C151" s="44">
        <v>0</v>
      </c>
      <c r="D151" s="44">
        <v>0</v>
      </c>
      <c r="E151" s="45"/>
      <c r="F151" s="45">
        <f t="shared" si="12"/>
        <v>0</v>
      </c>
      <c r="G151" s="45">
        <f t="shared" si="13"/>
        <v>0</v>
      </c>
      <c r="H151" s="19"/>
      <c r="I151" s="18" t="s">
        <v>17</v>
      </c>
      <c r="J151" s="18"/>
      <c r="K151" s="19"/>
      <c r="L151" s="19"/>
      <c r="M151" s="19"/>
    </row>
    <row r="152" spans="1:13" s="59" customFormat="1" ht="15" customHeight="1" x14ac:dyDescent="0.25">
      <c r="A152" s="18" t="s">
        <v>232</v>
      </c>
      <c r="B152" s="19" t="s">
        <v>17</v>
      </c>
      <c r="C152" s="126">
        <v>400</v>
      </c>
      <c r="D152" s="44">
        <f>C152 + 0 + 0</f>
        <v>400</v>
      </c>
      <c r="E152" s="45"/>
      <c r="F152" s="45">
        <f t="shared" si="12"/>
        <v>1</v>
      </c>
      <c r="G152" s="45">
        <f t="shared" si="13"/>
        <v>1</v>
      </c>
      <c r="H152" s="19"/>
      <c r="I152" s="18" t="s">
        <v>203</v>
      </c>
      <c r="J152" s="18"/>
      <c r="K152" s="19"/>
      <c r="L152" s="19"/>
      <c r="M152" s="19"/>
    </row>
    <row r="153" spans="1:13" s="59" customFormat="1" ht="15" customHeight="1" x14ac:dyDescent="0.25">
      <c r="A153" s="18" t="s">
        <v>233</v>
      </c>
      <c r="B153" s="18" t="s">
        <v>203</v>
      </c>
      <c r="C153" s="44">
        <v>0</v>
      </c>
      <c r="D153" s="44">
        <v>0</v>
      </c>
      <c r="E153" s="45"/>
      <c r="F153" s="45">
        <f t="shared" si="12"/>
        <v>0</v>
      </c>
      <c r="G153" s="45">
        <f t="shared" si="13"/>
        <v>0</v>
      </c>
      <c r="H153" s="19"/>
      <c r="I153" s="18" t="s">
        <v>205</v>
      </c>
      <c r="J153" s="18"/>
      <c r="K153" s="19"/>
      <c r="L153" s="19"/>
      <c r="M153" s="19"/>
    </row>
    <row r="154" spans="1:13" s="59" customFormat="1" ht="15" customHeight="1" x14ac:dyDescent="0.25">
      <c r="A154" s="18" t="s">
        <v>234</v>
      </c>
      <c r="B154" s="18" t="s">
        <v>205</v>
      </c>
      <c r="C154" s="44">
        <v>0</v>
      </c>
      <c r="D154" s="44">
        <v>0</v>
      </c>
      <c r="E154" s="18"/>
      <c r="F154" s="45">
        <f t="shared" si="12"/>
        <v>0</v>
      </c>
      <c r="G154" s="45">
        <f t="shared" si="13"/>
        <v>0</v>
      </c>
      <c r="H154" s="19"/>
      <c r="I154" s="18" t="s">
        <v>236</v>
      </c>
      <c r="J154" s="18"/>
      <c r="K154" s="19"/>
      <c r="L154" s="19"/>
      <c r="M154" s="19"/>
    </row>
    <row r="155" spans="1:13" s="59" customFormat="1" ht="15" customHeight="1" x14ac:dyDescent="0.25">
      <c r="A155" s="18" t="s">
        <v>235</v>
      </c>
      <c r="B155" s="18" t="s">
        <v>236</v>
      </c>
      <c r="C155" s="53">
        <v>0</v>
      </c>
      <c r="D155" s="44">
        <f>C155 - 0</f>
        <v>0</v>
      </c>
      <c r="E155" s="18"/>
      <c r="F155" s="45">
        <f t="shared" si="12"/>
        <v>0</v>
      </c>
      <c r="G155" s="45">
        <f t="shared" si="13"/>
        <v>0</v>
      </c>
      <c r="H155" s="19"/>
      <c r="I155" s="18" t="s">
        <v>97</v>
      </c>
      <c r="J155" s="18"/>
      <c r="K155" s="19"/>
      <c r="L155" s="19"/>
      <c r="M155" s="19"/>
    </row>
    <row r="156" spans="1:13" s="59" customFormat="1" ht="15" customHeight="1" x14ac:dyDescent="0.25">
      <c r="A156" s="18" t="s">
        <v>234</v>
      </c>
      <c r="B156" s="18" t="s">
        <v>97</v>
      </c>
      <c r="C156" s="44">
        <v>0</v>
      </c>
      <c r="D156" s="44">
        <v>0</v>
      </c>
      <c r="E156" s="18"/>
      <c r="F156" s="45">
        <f t="shared" si="12"/>
        <v>0</v>
      </c>
      <c r="G156" s="45">
        <f t="shared" si="13"/>
        <v>0</v>
      </c>
      <c r="H156" s="19"/>
      <c r="I156" s="18" t="s">
        <v>99</v>
      </c>
      <c r="J156" s="18"/>
      <c r="K156" s="19"/>
      <c r="L156" s="19"/>
      <c r="M156" s="19"/>
    </row>
    <row r="157" spans="1:13" ht="14.45" customHeight="1" x14ac:dyDescent="0.25">
      <c r="A157" s="18" t="s">
        <v>235</v>
      </c>
      <c r="B157" s="55" t="s">
        <v>99</v>
      </c>
      <c r="C157" s="123">
        <f>SUM(C140:C156)</f>
        <v>400</v>
      </c>
      <c r="D157" s="44">
        <f>SUM(D140:D156)</f>
        <v>400</v>
      </c>
      <c r="F157" s="45">
        <f>SUM(F140:F156)</f>
        <v>1</v>
      </c>
      <c r="G157" s="45">
        <f>SUM(G140:G156)</f>
        <v>1</v>
      </c>
      <c r="H157" s="19"/>
      <c r="I157" s="18" t="s">
        <v>101</v>
      </c>
      <c r="K157" s="19"/>
      <c r="L157" s="19"/>
    </row>
    <row r="158" spans="1:13" ht="14.45" hidden="1" customHeight="1" outlineLevel="1" x14ac:dyDescent="0.25">
      <c r="A158" s="18" t="s">
        <v>237</v>
      </c>
      <c r="B158" s="50" t="s">
        <v>101</v>
      </c>
      <c r="C158" s="31"/>
      <c r="D158" s="31"/>
      <c r="F158" s="45" t="str">
        <f t="shared" ref="F158:F166" si="14">IF($C$157=0,"",IF(C158="","",C158/$C$157))</f>
        <v/>
      </c>
      <c r="G158" s="45" t="str">
        <f t="shared" ref="G158:G166" si="15">IF($D$157=0,"",IF(D158="","",D158/$D$157))</f>
        <v/>
      </c>
      <c r="H158" s="19"/>
      <c r="I158" s="18" t="s">
        <v>101</v>
      </c>
      <c r="K158" s="19"/>
      <c r="L158" s="19"/>
    </row>
    <row r="159" spans="1:13" ht="14.45" hidden="1" customHeight="1" outlineLevel="1" x14ac:dyDescent="0.25">
      <c r="A159" s="18" t="s">
        <v>238</v>
      </c>
      <c r="B159" s="50" t="s">
        <v>101</v>
      </c>
      <c r="C159" s="31"/>
      <c r="D159" s="31"/>
      <c r="F159" s="45" t="str">
        <f t="shared" si="14"/>
        <v/>
      </c>
      <c r="G159" s="45" t="str">
        <f t="shared" si="15"/>
        <v/>
      </c>
      <c r="H159" s="19"/>
      <c r="I159" s="18" t="s">
        <v>101</v>
      </c>
      <c r="K159" s="19"/>
      <c r="L159" s="19"/>
    </row>
    <row r="160" spans="1:13" ht="14.45" hidden="1" customHeight="1" outlineLevel="1" x14ac:dyDescent="0.25">
      <c r="A160" s="18" t="s">
        <v>239</v>
      </c>
      <c r="B160" s="50" t="s">
        <v>101</v>
      </c>
      <c r="C160" s="31"/>
      <c r="D160" s="31"/>
      <c r="F160" s="45" t="str">
        <f t="shared" si="14"/>
        <v/>
      </c>
      <c r="G160" s="45" t="str">
        <f t="shared" si="15"/>
        <v/>
      </c>
      <c r="H160" s="19"/>
      <c r="I160" s="18" t="s">
        <v>101</v>
      </c>
      <c r="K160" s="19"/>
      <c r="L160" s="19"/>
    </row>
    <row r="161" spans="1:12" ht="14.45" hidden="1" customHeight="1" outlineLevel="1" x14ac:dyDescent="0.25">
      <c r="A161" s="18" t="s">
        <v>240</v>
      </c>
      <c r="B161" s="50" t="s">
        <v>101</v>
      </c>
      <c r="C161" s="31"/>
      <c r="D161" s="31"/>
      <c r="F161" s="45" t="str">
        <f t="shared" si="14"/>
        <v/>
      </c>
      <c r="G161" s="45" t="str">
        <f t="shared" si="15"/>
        <v/>
      </c>
      <c r="H161" s="19"/>
      <c r="I161" s="18" t="s">
        <v>101</v>
      </c>
      <c r="K161" s="19"/>
      <c r="L161" s="19"/>
    </row>
    <row r="162" spans="1:12" ht="14.45" hidden="1" customHeight="1" outlineLevel="1" x14ac:dyDescent="0.25">
      <c r="A162" s="18" t="s">
        <v>241</v>
      </c>
      <c r="B162" s="50" t="s">
        <v>101</v>
      </c>
      <c r="C162" s="31"/>
      <c r="D162" s="31"/>
      <c r="F162" s="45" t="str">
        <f t="shared" si="14"/>
        <v/>
      </c>
      <c r="G162" s="45" t="str">
        <f t="shared" si="15"/>
        <v/>
      </c>
      <c r="H162" s="19"/>
      <c r="I162" s="18" t="s">
        <v>101</v>
      </c>
      <c r="K162" s="19"/>
      <c r="L162" s="19"/>
    </row>
    <row r="163" spans="1:12" ht="14.45" hidden="1" customHeight="1" outlineLevel="1" x14ac:dyDescent="0.25">
      <c r="A163" s="18" t="s">
        <v>242</v>
      </c>
      <c r="B163" s="50" t="s">
        <v>101</v>
      </c>
      <c r="C163" s="31"/>
      <c r="D163" s="31"/>
      <c r="F163" s="45" t="str">
        <f t="shared" si="14"/>
        <v/>
      </c>
      <c r="G163" s="45" t="str">
        <f t="shared" si="15"/>
        <v/>
      </c>
      <c r="H163" s="19"/>
      <c r="I163" s="18" t="s">
        <v>246</v>
      </c>
      <c r="K163" s="19"/>
      <c r="L163" s="19"/>
    </row>
    <row r="164" spans="1:12" ht="14.45" hidden="1" customHeight="1" outlineLevel="1" x14ac:dyDescent="0.25">
      <c r="A164" s="18" t="s">
        <v>243</v>
      </c>
      <c r="B164" s="50" t="s">
        <v>101</v>
      </c>
      <c r="C164" s="31"/>
      <c r="D164" s="31"/>
      <c r="F164" s="45" t="str">
        <f t="shared" si="14"/>
        <v/>
      </c>
      <c r="G164" s="45" t="str">
        <f t="shared" si="15"/>
        <v/>
      </c>
      <c r="H164" s="19"/>
      <c r="I164" s="18" t="s">
        <v>249</v>
      </c>
      <c r="K164" s="19"/>
      <c r="L164" s="19"/>
    </row>
    <row r="165" spans="1:12" ht="14.45" hidden="1" customHeight="1" outlineLevel="1" x14ac:dyDescent="0.25">
      <c r="A165" s="18" t="s">
        <v>244</v>
      </c>
      <c r="B165" s="50" t="s">
        <v>101</v>
      </c>
      <c r="C165" s="31"/>
      <c r="D165" s="31"/>
      <c r="F165" s="45" t="str">
        <f t="shared" si="14"/>
        <v/>
      </c>
      <c r="G165" s="45" t="str">
        <f t="shared" si="15"/>
        <v/>
      </c>
      <c r="H165" s="19"/>
      <c r="I165" s="18" t="s">
        <v>251</v>
      </c>
      <c r="K165" s="19"/>
      <c r="L165" s="19"/>
    </row>
    <row r="166" spans="1:12" ht="14.45" hidden="1" customHeight="1" outlineLevel="1" x14ac:dyDescent="0.25">
      <c r="A166" s="18" t="s">
        <v>245</v>
      </c>
      <c r="B166" s="50" t="s">
        <v>101</v>
      </c>
      <c r="C166" s="31"/>
      <c r="D166" s="31"/>
      <c r="E166" s="20"/>
      <c r="F166" s="45" t="str">
        <f t="shared" si="14"/>
        <v/>
      </c>
      <c r="G166" s="45" t="str">
        <f t="shared" si="15"/>
        <v/>
      </c>
      <c r="H166" s="19"/>
      <c r="I166" s="18" t="s">
        <v>97</v>
      </c>
      <c r="K166" s="19"/>
      <c r="L166" s="19"/>
    </row>
    <row r="167" spans="1:12" ht="15" customHeight="1" collapsed="1" x14ac:dyDescent="0.25">
      <c r="A167" s="40"/>
      <c r="B167" s="41" t="s">
        <v>246</v>
      </c>
      <c r="C167" s="40" t="s">
        <v>59</v>
      </c>
      <c r="D167" s="40"/>
      <c r="E167" s="42"/>
      <c r="F167" s="43" t="s">
        <v>247</v>
      </c>
      <c r="G167" s="43"/>
      <c r="H167" s="19"/>
      <c r="I167" s="18" t="s">
        <v>99</v>
      </c>
      <c r="K167" s="19"/>
      <c r="L167" s="19"/>
    </row>
    <row r="168" spans="1:12" ht="15" customHeight="1" x14ac:dyDescent="0.25">
      <c r="A168" s="18" t="s">
        <v>248</v>
      </c>
      <c r="B168" s="19" t="s">
        <v>249</v>
      </c>
      <c r="C168" s="44">
        <v>0</v>
      </c>
      <c r="D168" s="31"/>
      <c r="E168" s="60"/>
      <c r="F168" s="45">
        <f>IF($C$171=0,"",IF(C168="[for completion]","",C168/$C$171))</f>
        <v>0</v>
      </c>
      <c r="G168" s="45"/>
      <c r="H168" s="19"/>
      <c r="K168" s="19"/>
      <c r="L168" s="19"/>
    </row>
    <row r="169" spans="1:12" ht="15" customHeight="1" x14ac:dyDescent="0.25">
      <c r="A169" s="18" t="s">
        <v>250</v>
      </c>
      <c r="B169" s="19" t="s">
        <v>251</v>
      </c>
      <c r="C169" s="123">
        <v>400</v>
      </c>
      <c r="D169" s="31"/>
      <c r="E169" s="60"/>
      <c r="F169" s="45">
        <f>IF($C$171=0,"",IF(C169="[for completion]","",C169/$C$171))</f>
        <v>1</v>
      </c>
      <c r="G169" s="45"/>
      <c r="H169" s="19"/>
      <c r="K169" s="19"/>
      <c r="L169" s="19"/>
    </row>
    <row r="170" spans="1:12" ht="14.45" customHeight="1" x14ac:dyDescent="0.25">
      <c r="A170" s="18" t="s">
        <v>252</v>
      </c>
      <c r="B170" s="19" t="s">
        <v>97</v>
      </c>
      <c r="C170" s="44">
        <v>0</v>
      </c>
      <c r="D170" s="31"/>
      <c r="E170" s="60"/>
      <c r="F170" s="45">
        <f>IF($C$171=0,"",IF(C170="[for completion]","",C170/$C$171))</f>
        <v>0</v>
      </c>
      <c r="G170" s="45"/>
      <c r="H170" s="19"/>
      <c r="K170" s="19"/>
      <c r="L170" s="19"/>
    </row>
    <row r="171" spans="1:12" ht="14.45" customHeight="1" x14ac:dyDescent="0.25">
      <c r="A171" s="18" t="s">
        <v>253</v>
      </c>
      <c r="B171" s="55" t="s">
        <v>99</v>
      </c>
      <c r="C171" s="123">
        <f>SUM(C168:C170)</f>
        <v>400</v>
      </c>
      <c r="D171" s="31"/>
      <c r="E171" s="60"/>
      <c r="F171" s="45">
        <f>SUM(F168:F170)</f>
        <v>1</v>
      </c>
      <c r="G171" s="45"/>
      <c r="H171" s="19"/>
      <c r="K171" s="19"/>
      <c r="L171" s="19"/>
    </row>
    <row r="172" spans="1:12" ht="14.45" hidden="1" customHeight="1" outlineLevel="1" x14ac:dyDescent="0.25">
      <c r="A172" s="18" t="s">
        <v>254</v>
      </c>
      <c r="B172" s="55"/>
      <c r="C172" s="31"/>
      <c r="D172" s="31"/>
      <c r="E172" s="60"/>
      <c r="F172" s="45"/>
      <c r="G172" s="45"/>
      <c r="H172" s="19"/>
      <c r="K172" s="19"/>
      <c r="L172" s="19"/>
    </row>
    <row r="173" spans="1:12" ht="14.45" hidden="1" customHeight="1" outlineLevel="1" x14ac:dyDescent="0.25">
      <c r="A173" s="18" t="s">
        <v>255</v>
      </c>
      <c r="B173" s="55"/>
      <c r="C173" s="31"/>
      <c r="D173" s="31"/>
      <c r="E173" s="60"/>
      <c r="F173" s="45"/>
      <c r="G173" s="45"/>
      <c r="H173" s="19"/>
      <c r="I173" s="18" t="s">
        <v>259</v>
      </c>
      <c r="K173" s="19"/>
      <c r="L173" s="19"/>
    </row>
    <row r="174" spans="1:12" ht="14.45" hidden="1" customHeight="1" outlineLevel="1" x14ac:dyDescent="0.25">
      <c r="A174" s="18" t="s">
        <v>256</v>
      </c>
      <c r="B174" s="55"/>
      <c r="C174" s="31"/>
      <c r="D174" s="31"/>
      <c r="E174" s="60"/>
      <c r="F174" s="45"/>
      <c r="G174" s="45"/>
      <c r="H174" s="19"/>
      <c r="I174" s="18" t="s">
        <v>262</v>
      </c>
      <c r="K174" s="19"/>
      <c r="L174" s="19"/>
    </row>
    <row r="175" spans="1:12" ht="14.45" hidden="1" customHeight="1" outlineLevel="1" x14ac:dyDescent="0.25">
      <c r="A175" s="18" t="s">
        <v>257</v>
      </c>
      <c r="B175" s="55"/>
      <c r="C175" s="31"/>
      <c r="D175" s="31"/>
      <c r="E175" s="60"/>
      <c r="F175" s="45"/>
      <c r="G175" s="45"/>
      <c r="H175" s="19"/>
      <c r="I175" s="18" t="s">
        <v>264</v>
      </c>
      <c r="K175" s="19"/>
      <c r="L175" s="19"/>
    </row>
    <row r="176" spans="1:12" ht="14.45" hidden="1" customHeight="1" outlineLevel="1" x14ac:dyDescent="0.25">
      <c r="A176" s="18" t="s">
        <v>258</v>
      </c>
      <c r="B176" s="55"/>
      <c r="C176" s="31"/>
      <c r="D176" s="31"/>
      <c r="E176" s="60"/>
      <c r="F176" s="45"/>
      <c r="G176" s="45"/>
      <c r="H176" s="19"/>
      <c r="I176" s="18" t="s">
        <v>266</v>
      </c>
      <c r="K176" s="19"/>
      <c r="L176" s="19"/>
    </row>
    <row r="177" spans="1:12" ht="15" customHeight="1" collapsed="1" x14ac:dyDescent="0.25">
      <c r="A177" s="40"/>
      <c r="B177" s="41" t="s">
        <v>259</v>
      </c>
      <c r="C177" s="40" t="s">
        <v>59</v>
      </c>
      <c r="D177" s="40"/>
      <c r="E177" s="42"/>
      <c r="F177" s="43" t="s">
        <v>260</v>
      </c>
      <c r="G177" s="43"/>
      <c r="H177" s="19"/>
      <c r="I177" s="18" t="s">
        <v>268</v>
      </c>
      <c r="K177" s="19"/>
      <c r="L177" s="19"/>
    </row>
    <row r="178" spans="1:12" ht="15" customHeight="1" x14ac:dyDescent="0.25">
      <c r="A178" s="18" t="s">
        <v>261</v>
      </c>
      <c r="B178" s="18" t="s">
        <v>262</v>
      </c>
      <c r="C178" s="44">
        <v>0</v>
      </c>
      <c r="D178" s="31"/>
      <c r="E178" s="28"/>
      <c r="F178" s="45">
        <f>IF($C$183=0,"",IF(C178="[for completion]","",C178/$C$183))</f>
        <v>0</v>
      </c>
      <c r="G178" s="45"/>
      <c r="H178" s="19"/>
      <c r="I178" s="18" t="s">
        <v>97</v>
      </c>
      <c r="K178" s="19"/>
      <c r="L178" s="19"/>
    </row>
    <row r="179" spans="1:12" ht="15" customHeight="1" x14ac:dyDescent="0.25">
      <c r="A179" s="18" t="s">
        <v>263</v>
      </c>
      <c r="B179" s="18" t="s">
        <v>264</v>
      </c>
      <c r="C179" s="123">
        <v>30</v>
      </c>
      <c r="D179" s="31"/>
      <c r="E179" s="51"/>
      <c r="F179" s="45">
        <f>IF($C$183=0,"",IF(C179="[for completion]","",C179/$C$183))</f>
        <v>1</v>
      </c>
      <c r="G179" s="45"/>
      <c r="H179" s="19"/>
      <c r="I179" s="18" t="s">
        <v>99</v>
      </c>
      <c r="K179" s="19"/>
      <c r="L179" s="19"/>
    </row>
    <row r="180" spans="1:12" ht="15" customHeight="1" x14ac:dyDescent="0.25">
      <c r="A180" s="18" t="s">
        <v>265</v>
      </c>
      <c r="B180" s="18" t="s">
        <v>266</v>
      </c>
      <c r="C180" s="44">
        <v>0</v>
      </c>
      <c r="D180" s="31"/>
      <c r="E180" s="51"/>
      <c r="F180" s="45">
        <f>IF($C$183=0,"",IF(C180="[for completion]","",C180/$C$183))</f>
        <v>0</v>
      </c>
      <c r="G180" s="45"/>
      <c r="H180" s="19"/>
      <c r="I180" s="18" t="s">
        <v>272</v>
      </c>
      <c r="K180" s="19"/>
      <c r="L180" s="19"/>
    </row>
    <row r="181" spans="1:12" ht="15" customHeight="1" x14ac:dyDescent="0.25">
      <c r="A181" s="18" t="s">
        <v>267</v>
      </c>
      <c r="B181" s="18" t="s">
        <v>268</v>
      </c>
      <c r="C181" s="44">
        <v>0</v>
      </c>
      <c r="D181" s="31"/>
      <c r="E181" s="51"/>
      <c r="F181" s="45">
        <f>IF($C$183=0,"",IF(C181="[for completion]","",C181/$C$183))</f>
        <v>0</v>
      </c>
      <c r="G181" s="45"/>
      <c r="H181" s="19"/>
      <c r="I181" s="18" t="s">
        <v>274</v>
      </c>
      <c r="K181" s="19"/>
      <c r="L181" s="19"/>
    </row>
    <row r="182" spans="1:12" ht="15" customHeight="1" x14ac:dyDescent="0.25">
      <c r="A182" s="18" t="s">
        <v>269</v>
      </c>
      <c r="B182" s="18" t="s">
        <v>97</v>
      </c>
      <c r="C182" s="44">
        <v>0</v>
      </c>
      <c r="D182" s="31"/>
      <c r="E182" s="51"/>
      <c r="F182" s="45">
        <f>IF($C$183=0,"",IF(C182="[for completion]","",C182/$C$183))</f>
        <v>0</v>
      </c>
      <c r="G182" s="45"/>
      <c r="H182" s="19"/>
      <c r="I182" s="18" t="s">
        <v>276</v>
      </c>
      <c r="K182" s="19"/>
      <c r="L182" s="19"/>
    </row>
    <row r="183" spans="1:12" ht="15" customHeight="1" x14ac:dyDescent="0.25">
      <c r="A183" s="18" t="s">
        <v>270</v>
      </c>
      <c r="B183" s="55" t="s">
        <v>99</v>
      </c>
      <c r="C183" s="123">
        <f>SUM(C179:C182)</f>
        <v>30</v>
      </c>
      <c r="D183" s="31"/>
      <c r="E183" s="51"/>
      <c r="F183" s="45">
        <f>SUM(F178:F182)</f>
        <v>1</v>
      </c>
      <c r="G183" s="45"/>
      <c r="H183" s="19"/>
      <c r="I183" s="18" t="s">
        <v>278</v>
      </c>
      <c r="K183" s="19"/>
      <c r="L183" s="19"/>
    </row>
    <row r="184" spans="1:12" ht="15" hidden="1" customHeight="1" outlineLevel="1" x14ac:dyDescent="0.25">
      <c r="A184" s="18" t="s">
        <v>271</v>
      </c>
      <c r="B184" s="50" t="s">
        <v>272</v>
      </c>
      <c r="C184" s="31"/>
      <c r="D184" s="31"/>
      <c r="E184" s="51"/>
      <c r="F184" s="45" t="str">
        <f t="shared" ref="F184:F195" si="16">IF($C$183=0,"",IF(C184="","",C184/$C$183))</f>
        <v/>
      </c>
      <c r="G184" s="45"/>
      <c r="H184" s="19"/>
      <c r="I184" s="18" t="s">
        <v>280</v>
      </c>
      <c r="K184" s="19"/>
      <c r="L184" s="19"/>
    </row>
    <row r="185" spans="1:12" s="50" customFormat="1" ht="15" hidden="1" customHeight="1" outlineLevel="1" x14ac:dyDescent="0.25">
      <c r="A185" s="18" t="s">
        <v>273</v>
      </c>
      <c r="B185" s="50" t="s">
        <v>274</v>
      </c>
      <c r="C185" s="31"/>
      <c r="D185" s="31"/>
      <c r="F185" s="45" t="str">
        <f t="shared" si="16"/>
        <v/>
      </c>
      <c r="G185" s="45"/>
      <c r="I185" s="50" t="s">
        <v>282</v>
      </c>
    </row>
    <row r="186" spans="1:12" ht="15" hidden="1" customHeight="1" outlineLevel="1" x14ac:dyDescent="0.25">
      <c r="A186" s="18" t="s">
        <v>275</v>
      </c>
      <c r="B186" s="50" t="s">
        <v>276</v>
      </c>
      <c r="C186" s="31"/>
      <c r="D186" s="31"/>
      <c r="E186" s="51"/>
      <c r="F186" s="45" t="str">
        <f t="shared" si="16"/>
        <v/>
      </c>
      <c r="G186" s="45"/>
      <c r="H186" s="19"/>
      <c r="I186" s="18" t="s">
        <v>284</v>
      </c>
      <c r="K186" s="19"/>
      <c r="L186" s="19"/>
    </row>
    <row r="187" spans="1:12" ht="15" hidden="1" customHeight="1" outlineLevel="1" x14ac:dyDescent="0.25">
      <c r="A187" s="18" t="s">
        <v>277</v>
      </c>
      <c r="B187" s="50" t="s">
        <v>278</v>
      </c>
      <c r="C187" s="31"/>
      <c r="D187" s="31"/>
      <c r="E187" s="51"/>
      <c r="F187" s="45" t="str">
        <f t="shared" si="16"/>
        <v/>
      </c>
      <c r="G187" s="45"/>
      <c r="H187" s="19"/>
      <c r="I187" s="18" t="s">
        <v>286</v>
      </c>
      <c r="K187" s="19"/>
      <c r="L187" s="19"/>
    </row>
    <row r="188" spans="1:12" s="50" customFormat="1" ht="15" hidden="1" customHeight="1" outlineLevel="1" x14ac:dyDescent="0.25">
      <c r="A188" s="18" t="s">
        <v>279</v>
      </c>
      <c r="B188" s="50" t="s">
        <v>280</v>
      </c>
      <c r="C188" s="31"/>
      <c r="D188" s="31"/>
      <c r="F188" s="45" t="str">
        <f t="shared" si="16"/>
        <v/>
      </c>
      <c r="G188" s="45"/>
    </row>
    <row r="189" spans="1:12" ht="15" hidden="1" customHeight="1" outlineLevel="1" x14ac:dyDescent="0.25">
      <c r="A189" s="18" t="s">
        <v>281</v>
      </c>
      <c r="B189" s="50" t="s">
        <v>282</v>
      </c>
      <c r="C189" s="31"/>
      <c r="D189" s="31"/>
      <c r="E189" s="51"/>
      <c r="F189" s="45" t="str">
        <f t="shared" si="16"/>
        <v/>
      </c>
      <c r="G189" s="45"/>
      <c r="H189" s="19"/>
      <c r="K189" s="19"/>
      <c r="L189" s="19"/>
    </row>
    <row r="190" spans="1:12" ht="15" hidden="1" customHeight="1" outlineLevel="1" x14ac:dyDescent="0.25">
      <c r="A190" s="18" t="s">
        <v>283</v>
      </c>
      <c r="B190" s="50" t="s">
        <v>284</v>
      </c>
      <c r="C190" s="31"/>
      <c r="D190" s="31"/>
      <c r="E190" s="51"/>
      <c r="F190" s="45" t="str">
        <f t="shared" si="16"/>
        <v/>
      </c>
      <c r="G190" s="45"/>
      <c r="H190" s="19"/>
      <c r="K190" s="19"/>
      <c r="L190" s="19"/>
    </row>
    <row r="191" spans="1:12" ht="15" hidden="1" customHeight="1" outlineLevel="1" x14ac:dyDescent="0.25">
      <c r="A191" s="18" t="s">
        <v>285</v>
      </c>
      <c r="B191" s="50" t="s">
        <v>286</v>
      </c>
      <c r="C191" s="31"/>
      <c r="D191" s="31"/>
      <c r="E191" s="51"/>
      <c r="F191" s="45" t="str">
        <f t="shared" si="16"/>
        <v/>
      </c>
      <c r="G191" s="45"/>
      <c r="H191" s="19"/>
      <c r="K191" s="19"/>
      <c r="L191" s="19"/>
    </row>
    <row r="192" spans="1:12" ht="14.45" hidden="1" customHeight="1" outlineLevel="1" x14ac:dyDescent="0.25">
      <c r="A192" s="18" t="s">
        <v>287</v>
      </c>
      <c r="B192" s="50"/>
      <c r="C192" s="31"/>
      <c r="D192" s="31"/>
      <c r="E192" s="51"/>
      <c r="F192" s="45" t="str">
        <f t="shared" si="16"/>
        <v/>
      </c>
      <c r="G192" s="45"/>
      <c r="H192" s="19"/>
      <c r="I192" s="18" t="s">
        <v>291</v>
      </c>
      <c r="K192" s="19"/>
      <c r="L192" s="19"/>
    </row>
    <row r="193" spans="1:12" ht="14.45" hidden="1" customHeight="1" outlineLevel="1" x14ac:dyDescent="0.25">
      <c r="A193" s="18" t="s">
        <v>288</v>
      </c>
      <c r="B193" s="50"/>
      <c r="C193" s="31"/>
      <c r="D193" s="31"/>
      <c r="E193" s="51"/>
      <c r="F193" s="45" t="str">
        <f t="shared" si="16"/>
        <v/>
      </c>
      <c r="G193" s="45"/>
      <c r="H193" s="19"/>
      <c r="I193" s="18" t="s">
        <v>2004</v>
      </c>
      <c r="K193" s="19"/>
      <c r="L193" s="19"/>
    </row>
    <row r="194" spans="1:12" ht="14.45" hidden="1" customHeight="1" outlineLevel="1" x14ac:dyDescent="0.25">
      <c r="A194" s="18" t="s">
        <v>289</v>
      </c>
      <c r="B194" s="50"/>
      <c r="C194" s="31"/>
      <c r="D194" s="31"/>
      <c r="E194" s="51"/>
      <c r="F194" s="45" t="str">
        <f t="shared" si="16"/>
        <v/>
      </c>
      <c r="G194" s="45"/>
      <c r="H194" s="19"/>
      <c r="I194" s="18" t="s">
        <v>295</v>
      </c>
      <c r="K194" s="19"/>
      <c r="L194" s="19"/>
    </row>
    <row r="195" spans="1:12" ht="14.45" hidden="1" customHeight="1" outlineLevel="1" x14ac:dyDescent="0.25">
      <c r="A195" s="18" t="s">
        <v>290</v>
      </c>
      <c r="B195" s="50"/>
      <c r="C195" s="31"/>
      <c r="D195" s="31"/>
      <c r="E195" s="51"/>
      <c r="F195" s="45" t="str">
        <f t="shared" si="16"/>
        <v/>
      </c>
      <c r="G195" s="45"/>
      <c r="H195" s="19"/>
      <c r="I195" s="18" t="s">
        <v>297</v>
      </c>
      <c r="K195" s="19"/>
      <c r="L195" s="19"/>
    </row>
    <row r="196" spans="1:12" ht="15" customHeight="1" collapsed="1" x14ac:dyDescent="0.25">
      <c r="A196" s="40"/>
      <c r="B196" s="41" t="s">
        <v>291</v>
      </c>
      <c r="C196" s="40" t="s">
        <v>59</v>
      </c>
      <c r="D196" s="40"/>
      <c r="E196" s="42"/>
      <c r="F196" s="43" t="s">
        <v>260</v>
      </c>
      <c r="G196" s="43"/>
      <c r="H196" s="19"/>
      <c r="I196" s="18" t="s">
        <v>299</v>
      </c>
      <c r="K196" s="19"/>
      <c r="L196" s="19"/>
    </row>
    <row r="197" spans="1:12" ht="15" customHeight="1" x14ac:dyDescent="0.25">
      <c r="A197" s="18" t="s">
        <v>292</v>
      </c>
      <c r="B197" s="18" t="s">
        <v>293</v>
      </c>
      <c r="C197" s="123">
        <f>MAX(30, 0)</f>
        <v>30</v>
      </c>
      <c r="D197" s="31"/>
      <c r="E197" s="49"/>
      <c r="F197" s="45">
        <f t="shared" ref="F197:F211" si="17">IF($C$212=0,"",IF(C197="ND1","",C197/$C$212))</f>
        <v>1</v>
      </c>
      <c r="G197" s="45"/>
      <c r="H197" s="19"/>
      <c r="I197" s="18" t="s">
        <v>301</v>
      </c>
      <c r="K197" s="19"/>
      <c r="L197" s="19"/>
    </row>
    <row r="198" spans="1:12" ht="15" customHeight="1" x14ac:dyDescent="0.25">
      <c r="A198" s="18" t="s">
        <v>294</v>
      </c>
      <c r="B198" s="18" t="s">
        <v>295</v>
      </c>
      <c r="C198" s="44">
        <v>0</v>
      </c>
      <c r="D198" s="31"/>
      <c r="E198" s="51"/>
      <c r="F198" s="45">
        <f t="shared" si="17"/>
        <v>0</v>
      </c>
      <c r="G198" s="45"/>
      <c r="H198" s="19"/>
      <c r="I198" s="18" t="s">
        <v>303</v>
      </c>
      <c r="K198" s="19"/>
      <c r="L198" s="19"/>
    </row>
    <row r="199" spans="1:12" ht="15" customHeight="1" x14ac:dyDescent="0.25">
      <c r="A199" s="18" t="s">
        <v>296</v>
      </c>
      <c r="B199" s="18" t="s">
        <v>297</v>
      </c>
      <c r="C199" s="44">
        <v>0</v>
      </c>
      <c r="D199" s="31"/>
      <c r="E199" s="51"/>
      <c r="F199" s="45">
        <f t="shared" si="17"/>
        <v>0</v>
      </c>
      <c r="G199" s="45"/>
      <c r="H199" s="19"/>
      <c r="I199" s="18" t="s">
        <v>305</v>
      </c>
      <c r="K199" s="19"/>
      <c r="L199" s="19"/>
    </row>
    <row r="200" spans="1:12" ht="15" customHeight="1" x14ac:dyDescent="0.25">
      <c r="A200" s="18" t="s">
        <v>298</v>
      </c>
      <c r="B200" s="18" t="s">
        <v>299</v>
      </c>
      <c r="C200" s="44">
        <v>0</v>
      </c>
      <c r="D200" s="31"/>
      <c r="E200" s="51"/>
      <c r="F200" s="45">
        <f t="shared" si="17"/>
        <v>0</v>
      </c>
      <c r="G200" s="45"/>
      <c r="H200" s="19"/>
      <c r="I200" s="18" t="s">
        <v>307</v>
      </c>
      <c r="K200" s="19"/>
      <c r="L200" s="19"/>
    </row>
    <row r="201" spans="1:12" ht="14.45" customHeight="1" x14ac:dyDescent="0.25">
      <c r="A201" s="18" t="s">
        <v>300</v>
      </c>
      <c r="B201" s="18" t="s">
        <v>301</v>
      </c>
      <c r="C201" s="44">
        <v>0</v>
      </c>
      <c r="D201" s="31"/>
      <c r="E201" s="51"/>
      <c r="F201" s="45">
        <f t="shared" si="17"/>
        <v>0</v>
      </c>
      <c r="G201" s="45"/>
      <c r="H201" s="19"/>
      <c r="I201" s="18" t="s">
        <v>309</v>
      </c>
      <c r="K201" s="19"/>
      <c r="L201" s="19"/>
    </row>
    <row r="202" spans="1:12" ht="14.45" customHeight="1" x14ac:dyDescent="0.25">
      <c r="A202" s="18" t="s">
        <v>302</v>
      </c>
      <c r="B202" s="18" t="s">
        <v>303</v>
      </c>
      <c r="C202" s="44">
        <v>0</v>
      </c>
      <c r="D202" s="31"/>
      <c r="E202" s="51"/>
      <c r="F202" s="45">
        <f t="shared" si="17"/>
        <v>0</v>
      </c>
      <c r="G202" s="45"/>
      <c r="H202" s="19"/>
      <c r="I202" s="18" t="s">
        <v>311</v>
      </c>
      <c r="K202" s="19"/>
      <c r="L202" s="19"/>
    </row>
    <row r="203" spans="1:12" ht="14.45" customHeight="1" x14ac:dyDescent="0.25">
      <c r="A203" s="18" t="s">
        <v>304</v>
      </c>
      <c r="B203" s="18" t="s">
        <v>305</v>
      </c>
      <c r="C203" s="44">
        <v>0</v>
      </c>
      <c r="D203" s="31"/>
      <c r="E203" s="51"/>
      <c r="F203" s="45">
        <f t="shared" si="17"/>
        <v>0</v>
      </c>
      <c r="G203" s="45"/>
      <c r="H203" s="19"/>
      <c r="I203" s="18" t="s">
        <v>313</v>
      </c>
      <c r="K203" s="19"/>
      <c r="L203" s="19"/>
    </row>
    <row r="204" spans="1:12" ht="14.45" customHeight="1" x14ac:dyDescent="0.25">
      <c r="A204" s="18" t="s">
        <v>306</v>
      </c>
      <c r="B204" s="18" t="s">
        <v>307</v>
      </c>
      <c r="C204" s="44">
        <v>0</v>
      </c>
      <c r="D204" s="31"/>
      <c r="E204" s="51"/>
      <c r="F204" s="45">
        <f t="shared" si="17"/>
        <v>0</v>
      </c>
      <c r="G204" s="45"/>
      <c r="H204" s="19"/>
      <c r="I204" s="18" t="s">
        <v>315</v>
      </c>
      <c r="K204" s="19"/>
      <c r="L204" s="19"/>
    </row>
    <row r="205" spans="1:12" ht="14.45" customHeight="1" x14ac:dyDescent="0.25">
      <c r="A205" s="18" t="s">
        <v>308</v>
      </c>
      <c r="B205" s="18" t="s">
        <v>309</v>
      </c>
      <c r="C205" s="44">
        <v>0</v>
      </c>
      <c r="D205" s="31"/>
      <c r="E205" s="51"/>
      <c r="F205" s="45">
        <f t="shared" si="17"/>
        <v>0</v>
      </c>
      <c r="G205" s="45"/>
      <c r="H205" s="19"/>
      <c r="I205" s="18" t="s">
        <v>317</v>
      </c>
      <c r="K205" s="19"/>
      <c r="L205" s="19"/>
    </row>
    <row r="206" spans="1:12" ht="14.45" customHeight="1" x14ac:dyDescent="0.25">
      <c r="A206" s="18" t="s">
        <v>310</v>
      </c>
      <c r="B206" s="18" t="s">
        <v>311</v>
      </c>
      <c r="C206" s="44">
        <v>0</v>
      </c>
      <c r="D206" s="31"/>
      <c r="E206" s="51"/>
      <c r="F206" s="45">
        <f t="shared" si="17"/>
        <v>0</v>
      </c>
      <c r="G206" s="45"/>
      <c r="H206" s="19"/>
      <c r="I206" s="18" t="s">
        <v>97</v>
      </c>
      <c r="K206" s="19"/>
      <c r="L206" s="19"/>
    </row>
    <row r="207" spans="1:12" ht="14.45" customHeight="1" x14ac:dyDescent="0.25">
      <c r="A207" s="18" t="s">
        <v>312</v>
      </c>
      <c r="B207" s="18" t="s">
        <v>313</v>
      </c>
      <c r="C207" s="44">
        <v>0</v>
      </c>
      <c r="D207" s="31"/>
      <c r="E207" s="51"/>
      <c r="F207" s="45">
        <f t="shared" si="17"/>
        <v>0</v>
      </c>
      <c r="G207" s="45"/>
      <c r="H207" s="19"/>
      <c r="I207" s="18" t="s">
        <v>320</v>
      </c>
      <c r="K207" s="19"/>
      <c r="L207" s="19"/>
    </row>
    <row r="208" spans="1:12" ht="14.45" customHeight="1" x14ac:dyDescent="0.25">
      <c r="A208" s="18" t="s">
        <v>314</v>
      </c>
      <c r="B208" s="18" t="s">
        <v>315</v>
      </c>
      <c r="C208" s="44">
        <v>0</v>
      </c>
      <c r="D208" s="31"/>
      <c r="E208" s="51"/>
      <c r="F208" s="45">
        <f t="shared" si="17"/>
        <v>0</v>
      </c>
      <c r="G208" s="45"/>
      <c r="H208" s="19"/>
      <c r="I208" s="18" t="s">
        <v>99</v>
      </c>
      <c r="K208" s="19"/>
      <c r="L208" s="19"/>
    </row>
    <row r="209" spans="1:12" ht="14.45" customHeight="1" x14ac:dyDescent="0.25">
      <c r="A209" s="18" t="s">
        <v>316</v>
      </c>
      <c r="B209" s="18" t="s">
        <v>317</v>
      </c>
      <c r="C209" s="44">
        <v>0</v>
      </c>
      <c r="D209" s="31"/>
      <c r="E209" s="51"/>
      <c r="F209" s="45">
        <f t="shared" si="17"/>
        <v>0</v>
      </c>
      <c r="G209" s="45"/>
      <c r="H209" s="19"/>
      <c r="I209" s="18" t="s">
        <v>101</v>
      </c>
      <c r="K209" s="19"/>
      <c r="L209" s="19"/>
    </row>
    <row r="210" spans="1:12" ht="17.25" customHeight="1" x14ac:dyDescent="0.25">
      <c r="A210" s="18" t="s">
        <v>318</v>
      </c>
      <c r="B210" s="18" t="s">
        <v>97</v>
      </c>
      <c r="C210" s="44">
        <v>0</v>
      </c>
      <c r="D210" s="31"/>
      <c r="E210" s="51"/>
      <c r="F210" s="45">
        <f t="shared" si="17"/>
        <v>0</v>
      </c>
      <c r="G210" s="45"/>
      <c r="H210" s="19"/>
      <c r="I210" s="18" t="s">
        <v>101</v>
      </c>
      <c r="K210" s="19"/>
      <c r="L210" s="19"/>
    </row>
    <row r="211" spans="1:12" ht="15" customHeight="1" x14ac:dyDescent="0.25">
      <c r="A211" s="18" t="s">
        <v>319</v>
      </c>
      <c r="B211" s="48" t="s">
        <v>320</v>
      </c>
      <c r="C211" s="44">
        <f>C197</f>
        <v>30</v>
      </c>
      <c r="D211" s="31"/>
      <c r="E211" s="51"/>
      <c r="F211" s="45">
        <f t="shared" si="17"/>
        <v>1</v>
      </c>
      <c r="G211" s="45"/>
      <c r="H211" s="19"/>
      <c r="I211" s="18" t="s">
        <v>101</v>
      </c>
      <c r="K211" s="19"/>
      <c r="L211" s="19"/>
    </row>
    <row r="212" spans="1:12" ht="14.45" customHeight="1" x14ac:dyDescent="0.25">
      <c r="A212" s="18" t="s">
        <v>321</v>
      </c>
      <c r="B212" s="55" t="s">
        <v>99</v>
      </c>
      <c r="C212" s="123">
        <f>SUM(C197:C210)</f>
        <v>30</v>
      </c>
      <c r="D212" s="31"/>
      <c r="E212" s="51"/>
      <c r="F212" s="45">
        <f>SUM(F197:F210)</f>
        <v>1</v>
      </c>
      <c r="G212" s="45"/>
      <c r="H212" s="19"/>
      <c r="I212" s="18" t="s">
        <v>101</v>
      </c>
      <c r="K212" s="19"/>
      <c r="L212" s="19"/>
    </row>
    <row r="213" spans="1:12" ht="14.45" hidden="1" customHeight="1" outlineLevel="1" x14ac:dyDescent="0.25">
      <c r="A213" s="18" t="s">
        <v>322</v>
      </c>
      <c r="B213" s="50" t="s">
        <v>101</v>
      </c>
      <c r="C213" s="31"/>
      <c r="D213" s="31"/>
      <c r="E213" s="51"/>
      <c r="F213" s="45" t="str">
        <f t="shared" ref="F213:F219" si="18">IF($C$212=0,"",IF(C213="","",C213/$C$212))</f>
        <v/>
      </c>
      <c r="G213" s="45"/>
      <c r="H213" s="19"/>
      <c r="I213" s="18" t="s">
        <v>101</v>
      </c>
      <c r="K213" s="19"/>
      <c r="L213" s="19"/>
    </row>
    <row r="214" spans="1:12" ht="14.45" hidden="1" customHeight="1" outlineLevel="1" x14ac:dyDescent="0.25">
      <c r="A214" s="18" t="s">
        <v>323</v>
      </c>
      <c r="B214" s="50" t="s">
        <v>101</v>
      </c>
      <c r="C214" s="31"/>
      <c r="D214" s="31"/>
      <c r="E214" s="51"/>
      <c r="F214" s="45" t="str">
        <f t="shared" si="18"/>
        <v/>
      </c>
      <c r="G214" s="45"/>
      <c r="H214" s="19"/>
      <c r="I214" s="18" t="s">
        <v>101</v>
      </c>
      <c r="K214" s="19"/>
      <c r="L214" s="19"/>
    </row>
    <row r="215" spans="1:12" ht="14.45" hidden="1" customHeight="1" outlineLevel="1" x14ac:dyDescent="0.25">
      <c r="A215" s="18" t="s">
        <v>324</v>
      </c>
      <c r="B215" s="50" t="s">
        <v>101</v>
      </c>
      <c r="C215" s="31"/>
      <c r="D215" s="31"/>
      <c r="E215" s="51"/>
      <c r="F215" s="45" t="str">
        <f t="shared" si="18"/>
        <v/>
      </c>
      <c r="G215" s="45"/>
      <c r="H215" s="19"/>
      <c r="I215" s="18" t="s">
        <v>101</v>
      </c>
      <c r="K215" s="19"/>
      <c r="L215" s="19"/>
    </row>
    <row r="216" spans="1:12" ht="14.45" hidden="1" customHeight="1" outlineLevel="1" x14ac:dyDescent="0.25">
      <c r="A216" s="18" t="s">
        <v>325</v>
      </c>
      <c r="B216" s="50" t="s">
        <v>101</v>
      </c>
      <c r="C216" s="31"/>
      <c r="D216" s="31"/>
      <c r="E216" s="51"/>
      <c r="F216" s="45" t="str">
        <f t="shared" si="18"/>
        <v/>
      </c>
      <c r="G216" s="45"/>
      <c r="H216" s="19"/>
      <c r="I216" s="18" t="s">
        <v>329</v>
      </c>
      <c r="K216" s="19"/>
      <c r="L216" s="19"/>
    </row>
    <row r="217" spans="1:12" ht="14.45" hidden="1" customHeight="1" outlineLevel="1" x14ac:dyDescent="0.25">
      <c r="A217" s="18" t="s">
        <v>326</v>
      </c>
      <c r="B217" s="50" t="s">
        <v>101</v>
      </c>
      <c r="C217" s="31"/>
      <c r="D217" s="31"/>
      <c r="E217" s="51"/>
      <c r="F217" s="45" t="str">
        <f t="shared" si="18"/>
        <v/>
      </c>
      <c r="G217" s="45"/>
      <c r="H217" s="19"/>
      <c r="I217" s="18" t="s">
        <v>331</v>
      </c>
      <c r="K217" s="19"/>
      <c r="L217" s="19"/>
    </row>
    <row r="218" spans="1:12" ht="14.45" hidden="1" customHeight="1" outlineLevel="1" x14ac:dyDescent="0.25">
      <c r="A218" s="18" t="s">
        <v>327</v>
      </c>
      <c r="B218" s="50" t="s">
        <v>101</v>
      </c>
      <c r="C218" s="31"/>
      <c r="D218" s="31"/>
      <c r="E218" s="51"/>
      <c r="F218" s="45" t="str">
        <f t="shared" si="18"/>
        <v/>
      </c>
      <c r="G218" s="45"/>
      <c r="H218" s="19"/>
      <c r="I218" s="18" t="s">
        <v>333</v>
      </c>
      <c r="K218" s="19"/>
      <c r="L218" s="19"/>
    </row>
    <row r="219" spans="1:12" ht="14.45" hidden="1" customHeight="1" outlineLevel="1" x14ac:dyDescent="0.25">
      <c r="A219" s="18" t="s">
        <v>328</v>
      </c>
      <c r="B219" s="50" t="s">
        <v>101</v>
      </c>
      <c r="C219" s="31"/>
      <c r="D219" s="31"/>
      <c r="E219" s="51"/>
      <c r="F219" s="45" t="str">
        <f t="shared" si="18"/>
        <v/>
      </c>
      <c r="G219" s="45"/>
      <c r="H219" s="19"/>
      <c r="I219" s="18" t="s">
        <v>97</v>
      </c>
      <c r="K219" s="19"/>
      <c r="L219" s="19"/>
    </row>
    <row r="220" spans="1:12" ht="15" customHeight="1" collapsed="1" x14ac:dyDescent="0.25">
      <c r="A220" s="40"/>
      <c r="B220" s="41" t="s">
        <v>329</v>
      </c>
      <c r="C220" s="40" t="s">
        <v>59</v>
      </c>
      <c r="D220" s="40"/>
      <c r="E220" s="42"/>
      <c r="F220" s="43" t="s">
        <v>87</v>
      </c>
      <c r="G220" s="43" t="s">
        <v>247</v>
      </c>
      <c r="H220" s="19"/>
      <c r="I220" s="18" t="s">
        <v>99</v>
      </c>
      <c r="K220" s="19"/>
      <c r="L220" s="19"/>
    </row>
    <row r="221" spans="1:12" ht="15" customHeight="1" x14ac:dyDescent="0.25">
      <c r="A221" s="18" t="s">
        <v>330</v>
      </c>
      <c r="B221" s="19" t="s">
        <v>331</v>
      </c>
      <c r="C221" s="44">
        <v>0</v>
      </c>
      <c r="D221" s="31"/>
      <c r="E221" s="60"/>
      <c r="F221" s="45">
        <f>IF($C$224=0,"",IF(C221="[for completion]","",C221/$C$224))</f>
        <v>0</v>
      </c>
      <c r="G221" s="45">
        <f>IF($C$224=0,"",IF(C221="[for completion]","",C221/$C$224))</f>
        <v>0</v>
      </c>
      <c r="H221" s="19"/>
      <c r="I221" s="18" t="s">
        <v>101</v>
      </c>
      <c r="K221" s="19"/>
      <c r="L221" s="19"/>
    </row>
    <row r="222" spans="1:12" ht="15" customHeight="1" x14ac:dyDescent="0.25">
      <c r="A222" s="18" t="s">
        <v>332</v>
      </c>
      <c r="B222" s="19" t="s">
        <v>333</v>
      </c>
      <c r="C222" s="44">
        <v>30</v>
      </c>
      <c r="D222" s="31"/>
      <c r="E222" s="60"/>
      <c r="F222" s="45">
        <f>IF($C$224=0,"",IF(C222="[for completion]","",C222/$C$224))</f>
        <v>1</v>
      </c>
      <c r="G222" s="45">
        <f>IF($C$224=0,"",IF(C222="[for completion]","",C222/$C$224))</f>
        <v>1</v>
      </c>
      <c r="H222" s="19"/>
      <c r="I222" s="18" t="s">
        <v>101</v>
      </c>
      <c r="K222" s="19"/>
      <c r="L222" s="19"/>
    </row>
    <row r="223" spans="1:12" ht="15" customHeight="1" x14ac:dyDescent="0.25">
      <c r="A223" s="18" t="s">
        <v>334</v>
      </c>
      <c r="B223" s="19" t="s">
        <v>97</v>
      </c>
      <c r="C223" s="44">
        <v>0</v>
      </c>
      <c r="D223" s="31"/>
      <c r="E223" s="60"/>
      <c r="F223" s="45">
        <f>IF($C$224=0,"",IF(C223="[for completion]","",C223/$C$224))</f>
        <v>0</v>
      </c>
      <c r="G223" s="45">
        <f>IF($C$224=0,"",IF(C223="[for completion]","",C223/$C$224))</f>
        <v>0</v>
      </c>
      <c r="H223" s="19"/>
      <c r="I223" s="18" t="s">
        <v>101</v>
      </c>
      <c r="K223" s="19"/>
      <c r="L223" s="19"/>
    </row>
    <row r="224" spans="1:12" ht="14.45" customHeight="1" x14ac:dyDescent="0.25">
      <c r="A224" s="18" t="s">
        <v>335</v>
      </c>
      <c r="B224" s="55" t="s">
        <v>99</v>
      </c>
      <c r="C224" s="123">
        <f>SUM(C221:C223)</f>
        <v>30</v>
      </c>
      <c r="D224" s="31"/>
      <c r="E224" s="60"/>
      <c r="F224" s="45">
        <f>SUM(F221:F223)</f>
        <v>1</v>
      </c>
      <c r="G224" s="45">
        <f>SUM(G221:G223)</f>
        <v>1</v>
      </c>
      <c r="H224" s="19"/>
      <c r="I224" s="18" t="s">
        <v>101</v>
      </c>
      <c r="K224" s="19"/>
      <c r="L224" s="19"/>
    </row>
    <row r="225" spans="1:12" ht="129.6" customHeight="1" outlineLevel="1" x14ac:dyDescent="0.25">
      <c r="A225" s="18" t="s">
        <v>336</v>
      </c>
      <c r="B225" s="50" t="s">
        <v>337</v>
      </c>
      <c r="C225" s="123">
        <f>C56</f>
        <v>30</v>
      </c>
      <c r="D225" s="31"/>
      <c r="E225" s="60"/>
      <c r="F225" s="45">
        <f t="shared" ref="F225:F231" si="19">IF($C$224=0,"",IF(C225="","",C225/$C$224))</f>
        <v>1</v>
      </c>
      <c r="G225" s="45">
        <f t="shared" ref="G225:G231" si="20">IF($C$224=0,"",IF(C225="","",C225/$C$224))</f>
        <v>1</v>
      </c>
      <c r="H225" s="19"/>
      <c r="I225" s="18" t="s">
        <v>101</v>
      </c>
      <c r="K225" s="19"/>
      <c r="L225" s="19"/>
    </row>
    <row r="226" spans="1:12" ht="14.45" customHeight="1" outlineLevel="1" x14ac:dyDescent="0.25">
      <c r="A226" s="18" t="s">
        <v>338</v>
      </c>
      <c r="B226" s="50" t="s">
        <v>339</v>
      </c>
      <c r="C226" s="44">
        <f>C224-C225</f>
        <v>0</v>
      </c>
      <c r="D226" s="31"/>
      <c r="E226" s="60"/>
      <c r="F226" s="45">
        <f t="shared" si="19"/>
        <v>0</v>
      </c>
      <c r="G226" s="45">
        <f t="shared" si="20"/>
        <v>0</v>
      </c>
      <c r="H226" s="19"/>
      <c r="I226" s="18" t="s">
        <v>101</v>
      </c>
      <c r="K226" s="19"/>
      <c r="L226" s="19"/>
    </row>
    <row r="227" spans="1:12" ht="14.45" customHeight="1" outlineLevel="1" x14ac:dyDescent="0.25">
      <c r="A227" s="18" t="s">
        <v>340</v>
      </c>
      <c r="B227" s="50" t="s">
        <v>101</v>
      </c>
      <c r="C227" s="31"/>
      <c r="D227" s="31"/>
      <c r="E227" s="60"/>
      <c r="F227" s="45" t="str">
        <f t="shared" si="19"/>
        <v/>
      </c>
      <c r="G227" s="45" t="str">
        <f t="shared" si="20"/>
        <v/>
      </c>
      <c r="H227" s="19"/>
      <c r="I227" s="18" t="s">
        <v>101</v>
      </c>
      <c r="K227" s="19"/>
      <c r="L227" s="19"/>
    </row>
    <row r="228" spans="1:12" ht="14.45" customHeight="1" outlineLevel="1" x14ac:dyDescent="0.25">
      <c r="A228" s="18" t="s">
        <v>341</v>
      </c>
      <c r="B228" s="50" t="s">
        <v>101</v>
      </c>
      <c r="C228" s="31"/>
      <c r="D228" s="31"/>
      <c r="E228" s="60"/>
      <c r="F228" s="45" t="str">
        <f t="shared" si="19"/>
        <v/>
      </c>
      <c r="G228" s="45" t="str">
        <f t="shared" si="20"/>
        <v/>
      </c>
      <c r="H228" s="19"/>
      <c r="I228" s="18" t="s">
        <v>345</v>
      </c>
      <c r="K228" s="19"/>
      <c r="L228" s="19"/>
    </row>
    <row r="229" spans="1:12" ht="14.45" customHeight="1" outlineLevel="1" x14ac:dyDescent="0.25">
      <c r="A229" s="18" t="s">
        <v>342</v>
      </c>
      <c r="B229" s="50" t="s">
        <v>101</v>
      </c>
      <c r="C229" s="31"/>
      <c r="D229" s="31"/>
      <c r="E229" s="60"/>
      <c r="F229" s="45" t="str">
        <f t="shared" si="19"/>
        <v/>
      </c>
      <c r="G229" s="45" t="str">
        <f t="shared" si="20"/>
        <v/>
      </c>
      <c r="H229" s="19"/>
      <c r="I229" s="18" t="s">
        <v>347</v>
      </c>
      <c r="K229" s="19"/>
      <c r="L229" s="19"/>
    </row>
    <row r="230" spans="1:12" ht="14.45" customHeight="1" outlineLevel="1" x14ac:dyDescent="0.25">
      <c r="A230" s="18" t="s">
        <v>343</v>
      </c>
      <c r="B230" s="50" t="s">
        <v>101</v>
      </c>
      <c r="C230" s="31"/>
      <c r="D230" s="31"/>
      <c r="F230" s="45" t="str">
        <f t="shared" si="19"/>
        <v/>
      </c>
      <c r="G230" s="45" t="str">
        <f t="shared" si="20"/>
        <v/>
      </c>
      <c r="H230" s="19"/>
      <c r="I230" s="18" t="s">
        <v>348</v>
      </c>
      <c r="K230" s="19"/>
      <c r="L230" s="19"/>
    </row>
    <row r="231" spans="1:12" ht="14.45" customHeight="1" outlineLevel="1" x14ac:dyDescent="0.25">
      <c r="A231" s="18" t="s">
        <v>344</v>
      </c>
      <c r="B231" s="50" t="s">
        <v>101</v>
      </c>
      <c r="C231" s="31"/>
      <c r="D231" s="31"/>
      <c r="E231" s="60"/>
      <c r="F231" s="45" t="str">
        <f t="shared" si="19"/>
        <v/>
      </c>
      <c r="G231" s="45" t="str">
        <f t="shared" si="20"/>
        <v/>
      </c>
      <c r="H231" s="19"/>
      <c r="I231" s="18" t="s">
        <v>350</v>
      </c>
      <c r="K231" s="19"/>
      <c r="L231" s="19"/>
    </row>
    <row r="232" spans="1:12" ht="15" customHeight="1" x14ac:dyDescent="0.25">
      <c r="A232" s="40"/>
      <c r="B232" s="41" t="s">
        <v>345</v>
      </c>
      <c r="C232" s="40"/>
      <c r="D232" s="40"/>
      <c r="E232" s="42"/>
      <c r="F232" s="43"/>
      <c r="G232" s="43"/>
      <c r="H232" s="19"/>
      <c r="I232" s="18" t="s">
        <v>352</v>
      </c>
      <c r="K232" s="19"/>
      <c r="L232" s="19"/>
    </row>
    <row r="233" spans="1:12" ht="28.9" customHeight="1" x14ac:dyDescent="0.25">
      <c r="A233" s="18" t="s">
        <v>346</v>
      </c>
      <c r="B233" s="18" t="s">
        <v>347</v>
      </c>
      <c r="C233" s="18" t="s">
        <v>1994</v>
      </c>
      <c r="H233" s="19"/>
      <c r="I233" s="18" t="s">
        <v>355</v>
      </c>
      <c r="K233" s="19"/>
      <c r="L233" s="19"/>
    </row>
    <row r="234" spans="1:12" ht="15" customHeight="1" x14ac:dyDescent="0.25">
      <c r="A234" s="40"/>
      <c r="B234" s="41" t="s">
        <v>348</v>
      </c>
      <c r="C234" s="40"/>
      <c r="D234" s="40"/>
      <c r="E234" s="42"/>
      <c r="F234" s="43"/>
      <c r="G234" s="43"/>
      <c r="H234" s="19"/>
      <c r="I234" s="18" t="s">
        <v>357</v>
      </c>
      <c r="K234" s="19"/>
      <c r="L234" s="19"/>
    </row>
    <row r="235" spans="1:12" ht="15" customHeight="1" x14ac:dyDescent="0.25">
      <c r="A235" s="18" t="s">
        <v>349</v>
      </c>
      <c r="B235" s="18" t="s">
        <v>350</v>
      </c>
      <c r="C235" s="44">
        <v>0</v>
      </c>
      <c r="H235" s="19"/>
      <c r="I235" s="18" t="s">
        <v>359</v>
      </c>
      <c r="K235" s="19"/>
      <c r="L235" s="19"/>
    </row>
    <row r="236" spans="1:12" ht="15" customHeight="1" x14ac:dyDescent="0.25">
      <c r="A236" s="18" t="s">
        <v>351</v>
      </c>
      <c r="B236" s="61" t="s">
        <v>352</v>
      </c>
      <c r="C236" s="44" t="s">
        <v>353</v>
      </c>
      <c r="H236" s="19"/>
      <c r="I236" s="18" t="s">
        <v>361</v>
      </c>
      <c r="K236" s="19"/>
      <c r="L236" s="19"/>
    </row>
    <row r="237" spans="1:12" ht="15" customHeight="1" x14ac:dyDescent="0.25">
      <c r="A237" s="18" t="s">
        <v>354</v>
      </c>
      <c r="B237" s="61" t="s">
        <v>355</v>
      </c>
      <c r="C237" s="44" t="s">
        <v>353</v>
      </c>
      <c r="H237" s="19"/>
      <c r="K237" s="19"/>
      <c r="L237" s="19"/>
    </row>
    <row r="238" spans="1:12" ht="15" customHeight="1" outlineLevel="1" x14ac:dyDescent="0.25">
      <c r="A238" s="18" t="s">
        <v>356</v>
      </c>
      <c r="B238" s="38" t="s">
        <v>357</v>
      </c>
      <c r="C238" s="44">
        <v>0</v>
      </c>
      <c r="H238" s="19"/>
      <c r="K238" s="19"/>
      <c r="L238" s="19"/>
    </row>
    <row r="239" spans="1:12" ht="15" customHeight="1" outlineLevel="1" x14ac:dyDescent="0.25">
      <c r="A239" s="18" t="s">
        <v>358</v>
      </c>
      <c r="B239" s="38" t="s">
        <v>359</v>
      </c>
      <c r="C239" s="44">
        <v>0</v>
      </c>
      <c r="H239" s="19"/>
      <c r="I239" s="18" t="s">
        <v>2005</v>
      </c>
      <c r="K239" s="19"/>
      <c r="L239" s="19"/>
    </row>
    <row r="240" spans="1:12" ht="15" customHeight="1" outlineLevel="1" x14ac:dyDescent="0.25">
      <c r="A240" s="18" t="s">
        <v>360</v>
      </c>
      <c r="B240" s="38" t="s">
        <v>361</v>
      </c>
      <c r="C240" s="44">
        <v>0</v>
      </c>
      <c r="H240" s="19"/>
      <c r="I240" s="18" t="s">
        <v>2035</v>
      </c>
      <c r="K240" s="19"/>
      <c r="L240" s="19"/>
    </row>
    <row r="241" spans="1:12" ht="15" customHeight="1" outlineLevel="1" x14ac:dyDescent="0.25">
      <c r="A241" s="18" t="s">
        <v>362</v>
      </c>
      <c r="H241" s="19"/>
      <c r="I241" s="18" t="s">
        <v>2006</v>
      </c>
      <c r="K241" s="19"/>
      <c r="L241" s="19"/>
    </row>
    <row r="242" spans="1:12" ht="15" customHeight="1" outlineLevel="1" x14ac:dyDescent="0.25">
      <c r="A242" s="18" t="s">
        <v>363</v>
      </c>
      <c r="H242" s="19"/>
      <c r="I242" s="18" t="s">
        <v>2007</v>
      </c>
      <c r="K242" s="19"/>
      <c r="L242" s="19"/>
    </row>
    <row r="243" spans="1:12" ht="14.45" customHeight="1" outlineLevel="1" x14ac:dyDescent="0.25">
      <c r="A243" s="40"/>
      <c r="B243" s="41" t="s">
        <v>364</v>
      </c>
      <c r="C243" s="40"/>
      <c r="D243" s="40"/>
      <c r="E243" s="42"/>
      <c r="F243" s="43"/>
      <c r="G243" s="43"/>
      <c r="H243" s="19"/>
      <c r="I243" s="18" t="s">
        <v>2036</v>
      </c>
    </row>
    <row r="244" spans="1:12" ht="14.45" customHeight="1" outlineLevel="1" x14ac:dyDescent="0.25">
      <c r="A244" s="18" t="s">
        <v>365</v>
      </c>
      <c r="B244" s="18" t="s">
        <v>366</v>
      </c>
      <c r="C244" s="62" t="s">
        <v>1996</v>
      </c>
      <c r="H244" s="19"/>
      <c r="I244" s="18" t="s">
        <v>2008</v>
      </c>
    </row>
    <row r="245" spans="1:12" ht="28.9" customHeight="1" outlineLevel="1" x14ac:dyDescent="0.25">
      <c r="A245" s="18" t="s">
        <v>367</v>
      </c>
      <c r="B245" s="18" t="s">
        <v>368</v>
      </c>
      <c r="C245" s="63" t="s">
        <v>369</v>
      </c>
      <c r="H245" s="19"/>
      <c r="I245" s="18" t="s">
        <v>2037</v>
      </c>
    </row>
    <row r="246" spans="1:12" ht="14.45" customHeight="1" outlineLevel="1" x14ac:dyDescent="0.25">
      <c r="A246" s="18" t="s">
        <v>370</v>
      </c>
      <c r="B246" s="18" t="s">
        <v>371</v>
      </c>
      <c r="C246" s="63" t="s">
        <v>369</v>
      </c>
      <c r="H246" s="19"/>
      <c r="I246" s="18" t="s">
        <v>2009</v>
      </c>
    </row>
    <row r="247" spans="1:12" ht="14.45" customHeight="1" outlineLevel="1" x14ac:dyDescent="0.25">
      <c r="A247" s="18" t="s">
        <v>372</v>
      </c>
      <c r="B247" s="18" t="s">
        <v>373</v>
      </c>
      <c r="C247" s="63" t="s">
        <v>369</v>
      </c>
      <c r="H247" s="19"/>
    </row>
    <row r="248" spans="1:12" outlineLevel="1" x14ac:dyDescent="0.25">
      <c r="A248" s="18" t="s">
        <v>374</v>
      </c>
      <c r="H248" s="19"/>
    </row>
    <row r="249" spans="1:12" outlineLevel="1" x14ac:dyDescent="0.25">
      <c r="A249" s="18" t="s">
        <v>375</v>
      </c>
      <c r="H249" s="19"/>
    </row>
    <row r="250" spans="1:12" outlineLevel="1" x14ac:dyDescent="0.25">
      <c r="A250" s="18" t="s">
        <v>376</v>
      </c>
      <c r="H250" s="19"/>
    </row>
    <row r="251" spans="1:12" outlineLevel="1" x14ac:dyDescent="0.25">
      <c r="A251" s="18" t="s">
        <v>377</v>
      </c>
      <c r="H251" s="19"/>
    </row>
    <row r="252" spans="1:12" outlineLevel="1" x14ac:dyDescent="0.25">
      <c r="A252" s="18" t="s">
        <v>378</v>
      </c>
      <c r="H252" s="19"/>
    </row>
    <row r="253" spans="1:12" outlineLevel="1" x14ac:dyDescent="0.25">
      <c r="A253" s="18" t="s">
        <v>379</v>
      </c>
      <c r="C253" s="62"/>
      <c r="H253" s="19"/>
    </row>
    <row r="254" spans="1:12" outlineLevel="1" x14ac:dyDescent="0.25">
      <c r="A254" s="18" t="s">
        <v>380</v>
      </c>
      <c r="C254" s="64"/>
      <c r="H254" s="19"/>
    </row>
    <row r="255" spans="1:12" outlineLevel="1" x14ac:dyDescent="0.25">
      <c r="A255" s="18" t="s">
        <v>381</v>
      </c>
      <c r="C255" s="64"/>
      <c r="H255" s="19"/>
    </row>
    <row r="256" spans="1:12" outlineLevel="1" x14ac:dyDescent="0.25">
      <c r="A256" s="18" t="s">
        <v>382</v>
      </c>
      <c r="C256" s="64"/>
      <c r="H256" s="19"/>
    </row>
    <row r="257" spans="1:8" outlineLevel="1" x14ac:dyDescent="0.25">
      <c r="A257" s="18" t="s">
        <v>383</v>
      </c>
      <c r="H257" s="19"/>
    </row>
    <row r="258" spans="1:8" outlineLevel="1" x14ac:dyDescent="0.25">
      <c r="A258" s="18" t="s">
        <v>384</v>
      </c>
      <c r="H258" s="19"/>
    </row>
    <row r="259" spans="1:8" outlineLevel="1" x14ac:dyDescent="0.25">
      <c r="A259" s="18" t="s">
        <v>385</v>
      </c>
      <c r="H259" s="19"/>
    </row>
    <row r="260" spans="1:8" outlineLevel="1" x14ac:dyDescent="0.25">
      <c r="A260" s="18" t="s">
        <v>386</v>
      </c>
      <c r="H260" s="19"/>
    </row>
    <row r="261" spans="1:8" outlineLevel="1" x14ac:dyDescent="0.25">
      <c r="A261" s="18" t="s">
        <v>387</v>
      </c>
      <c r="H261" s="19"/>
    </row>
    <row r="262" spans="1:8" outlineLevel="1" x14ac:dyDescent="0.25">
      <c r="A262" s="18" t="s">
        <v>388</v>
      </c>
      <c r="H262" s="19"/>
    </row>
    <row r="263" spans="1:8" outlineLevel="1" x14ac:dyDescent="0.25">
      <c r="A263" s="18" t="s">
        <v>389</v>
      </c>
      <c r="H263" s="19"/>
    </row>
    <row r="264" spans="1:8" outlineLevel="1" x14ac:dyDescent="0.25">
      <c r="A264" s="18" t="s">
        <v>390</v>
      </c>
      <c r="H264" s="19"/>
    </row>
    <row r="265" spans="1:8" outlineLevel="1" x14ac:dyDescent="0.25">
      <c r="A265" s="18" t="s">
        <v>391</v>
      </c>
      <c r="H265" s="19"/>
    </row>
    <row r="266" spans="1:8" outlineLevel="1" x14ac:dyDescent="0.25">
      <c r="A266" s="18" t="s">
        <v>392</v>
      </c>
      <c r="H266" s="19"/>
    </row>
    <row r="267" spans="1:8" outlineLevel="1" x14ac:dyDescent="0.25">
      <c r="A267" s="18" t="s">
        <v>393</v>
      </c>
      <c r="H267" s="19"/>
    </row>
    <row r="268" spans="1:8" outlineLevel="1" x14ac:dyDescent="0.25">
      <c r="A268" s="18" t="s">
        <v>394</v>
      </c>
      <c r="H268" s="19"/>
    </row>
    <row r="269" spans="1:8" outlineLevel="1" x14ac:dyDescent="0.25">
      <c r="A269" s="18" t="s">
        <v>395</v>
      </c>
      <c r="H269" s="19"/>
    </row>
    <row r="270" spans="1:8" outlineLevel="1" x14ac:dyDescent="0.25">
      <c r="A270" s="18" t="s">
        <v>396</v>
      </c>
      <c r="H270" s="19"/>
    </row>
    <row r="271" spans="1:8" outlineLevel="1" x14ac:dyDescent="0.25">
      <c r="A271" s="18" t="s">
        <v>397</v>
      </c>
      <c r="H271" s="19"/>
    </row>
    <row r="272" spans="1:8" outlineLevel="1" x14ac:dyDescent="0.25">
      <c r="A272" s="18" t="s">
        <v>398</v>
      </c>
      <c r="H272" s="19"/>
    </row>
    <row r="273" spans="1:9" outlineLevel="1" x14ac:dyDescent="0.25">
      <c r="A273" s="18" t="s">
        <v>399</v>
      </c>
      <c r="H273" s="19"/>
    </row>
    <row r="274" spans="1:9" outlineLevel="1" x14ac:dyDescent="0.25">
      <c r="A274" s="18" t="s">
        <v>400</v>
      </c>
      <c r="H274" s="19"/>
    </row>
    <row r="275" spans="1:9" outlineLevel="1" x14ac:dyDescent="0.25">
      <c r="A275" s="18" t="s">
        <v>401</v>
      </c>
      <c r="H275" s="19"/>
    </row>
    <row r="276" spans="1:9" outlineLevel="1" x14ac:dyDescent="0.25">
      <c r="A276" s="18" t="s">
        <v>402</v>
      </c>
      <c r="H276" s="19"/>
    </row>
    <row r="277" spans="1:9" outlineLevel="1" x14ac:dyDescent="0.25">
      <c r="A277" s="18" t="s">
        <v>403</v>
      </c>
      <c r="H277" s="19"/>
    </row>
    <row r="278" spans="1:9" outlineLevel="1" x14ac:dyDescent="0.25">
      <c r="A278" s="18" t="s">
        <v>404</v>
      </c>
      <c r="H278" s="19"/>
    </row>
    <row r="279" spans="1:9" outlineLevel="1" x14ac:dyDescent="0.25">
      <c r="A279" s="18" t="s">
        <v>405</v>
      </c>
      <c r="H279" s="19"/>
    </row>
    <row r="280" spans="1:9" outlineLevel="1" x14ac:dyDescent="0.25">
      <c r="A280" s="18" t="s">
        <v>406</v>
      </c>
      <c r="H280" s="19"/>
    </row>
    <row r="281" spans="1:9" outlineLevel="1" x14ac:dyDescent="0.25">
      <c r="A281" s="18" t="s">
        <v>407</v>
      </c>
      <c r="H281" s="19"/>
    </row>
    <row r="282" spans="1:9" outlineLevel="1" x14ac:dyDescent="0.25">
      <c r="A282" s="18" t="s">
        <v>408</v>
      </c>
      <c r="H282" s="19"/>
    </row>
    <row r="283" spans="1:9" outlineLevel="1" x14ac:dyDescent="0.25">
      <c r="A283" s="18" t="s">
        <v>409</v>
      </c>
      <c r="H283" s="19"/>
    </row>
    <row r="284" spans="1:9" outlineLevel="1" x14ac:dyDescent="0.25">
      <c r="A284" s="18" t="s">
        <v>410</v>
      </c>
      <c r="H284" s="19"/>
    </row>
    <row r="285" spans="1:9" outlineLevel="1" x14ac:dyDescent="0.25">
      <c r="A285" s="18" t="s">
        <v>411</v>
      </c>
      <c r="H285" s="19"/>
      <c r="I285" s="18" t="s">
        <v>2010</v>
      </c>
    </row>
    <row r="286" spans="1:9" outlineLevel="1" x14ac:dyDescent="0.25">
      <c r="A286" s="18" t="s">
        <v>412</v>
      </c>
      <c r="H286" s="19"/>
    </row>
    <row r="287" spans="1:9" outlineLevel="1" x14ac:dyDescent="0.25">
      <c r="A287" s="18" t="s">
        <v>413</v>
      </c>
      <c r="H287" s="19"/>
    </row>
    <row r="288" spans="1:9" outlineLevel="1" x14ac:dyDescent="0.25">
      <c r="A288" s="18" t="s">
        <v>414</v>
      </c>
      <c r="H288" s="19"/>
      <c r="I288" s="18" t="s">
        <v>2011</v>
      </c>
    </row>
    <row r="289" spans="1:13" ht="37.5" x14ac:dyDescent="0.25">
      <c r="A289" s="34"/>
      <c r="B289" s="34" t="s">
        <v>415</v>
      </c>
      <c r="C289" s="34" t="s">
        <v>416</v>
      </c>
      <c r="D289" s="34" t="s">
        <v>416</v>
      </c>
      <c r="E289" s="34"/>
      <c r="F289" s="35"/>
      <c r="G289" s="36"/>
      <c r="H289" s="19"/>
      <c r="I289" s="26" t="s">
        <v>2012</v>
      </c>
      <c r="J289" s="26"/>
      <c r="K289" s="26"/>
      <c r="L289" s="28"/>
    </row>
    <row r="290" spans="1:13" ht="37.5" x14ac:dyDescent="0.25">
      <c r="A290" s="65" t="s">
        <v>417</v>
      </c>
      <c r="B290" s="66"/>
      <c r="C290" s="66"/>
      <c r="D290" s="66"/>
      <c r="E290" s="66"/>
      <c r="F290" s="67"/>
      <c r="G290" s="66"/>
      <c r="H290" s="19"/>
      <c r="I290" s="26" t="s">
        <v>2013</v>
      </c>
      <c r="J290" s="26"/>
      <c r="K290" s="26"/>
      <c r="L290" s="28"/>
    </row>
    <row r="291" spans="1:13" ht="18.75" x14ac:dyDescent="0.25">
      <c r="A291" s="65" t="s">
        <v>418</v>
      </c>
      <c r="B291" s="66"/>
      <c r="C291" s="66"/>
      <c r="D291" s="66"/>
      <c r="E291" s="66"/>
      <c r="F291" s="67"/>
      <c r="G291" s="66"/>
      <c r="H291" s="19"/>
      <c r="I291" s="26" t="s">
        <v>2014</v>
      </c>
      <c r="J291" s="26"/>
      <c r="K291" s="26"/>
      <c r="L291" s="28"/>
    </row>
    <row r="292" spans="1:13" x14ac:dyDescent="0.25">
      <c r="A292" s="18" t="s">
        <v>419</v>
      </c>
      <c r="B292" s="38" t="s">
        <v>420</v>
      </c>
      <c r="C292" s="33">
        <f>ROW(B38)</f>
        <v>38</v>
      </c>
      <c r="E292" s="51"/>
      <c r="F292" s="51"/>
      <c r="G292" s="51"/>
      <c r="H292" s="19"/>
      <c r="I292" s="33" t="s">
        <v>2015</v>
      </c>
      <c r="K292" s="51"/>
      <c r="L292" s="51"/>
      <c r="M292" s="51"/>
    </row>
    <row r="293" spans="1:13" x14ac:dyDescent="0.25">
      <c r="A293" s="18" t="s">
        <v>421</v>
      </c>
      <c r="B293" s="38" t="s">
        <v>422</v>
      </c>
      <c r="C293" s="33">
        <f>ROW(B39)</f>
        <v>39</v>
      </c>
      <c r="E293" s="51"/>
      <c r="F293" s="51"/>
      <c r="H293" s="19"/>
      <c r="I293" s="33" t="s">
        <v>2016</v>
      </c>
      <c r="K293" s="51"/>
      <c r="L293" s="51"/>
    </row>
    <row r="294" spans="1:13" x14ac:dyDescent="0.25">
      <c r="A294" s="18" t="s">
        <v>423</v>
      </c>
      <c r="B294" s="38" t="s">
        <v>424</v>
      </c>
      <c r="C294" s="33" t="str">
        <f>ROW('B1. HTT Mortgage Assets'!B43)&amp; " for Mortgage Assets"</f>
        <v>43 for Mortgage Assets</v>
      </c>
      <c r="D294" s="33"/>
      <c r="E294" s="68"/>
      <c r="F294" s="51"/>
      <c r="G294" s="68"/>
      <c r="H294" s="19"/>
      <c r="I294" s="33" t="s">
        <v>2017</v>
      </c>
      <c r="J294" s="33"/>
      <c r="K294" s="68"/>
      <c r="L294" s="51"/>
      <c r="M294" s="68"/>
    </row>
    <row r="295" spans="1:13" x14ac:dyDescent="0.25">
      <c r="A295" s="18" t="s">
        <v>425</v>
      </c>
      <c r="B295" s="38" t="s">
        <v>426</v>
      </c>
      <c r="C295" s="33">
        <f>ROW(B52)</f>
        <v>52</v>
      </c>
      <c r="H295" s="19"/>
      <c r="I295" s="33" t="s">
        <v>2018</v>
      </c>
    </row>
    <row r="296" spans="1:13" x14ac:dyDescent="0.25">
      <c r="A296" s="18" t="s">
        <v>427</v>
      </c>
      <c r="B296" s="38" t="s">
        <v>428</v>
      </c>
      <c r="C296" s="69" t="str">
        <f>ROW('B1. HTT Mortgage Assets'!B186)&amp;" for Residential Mortgage Assets"</f>
        <v>186 for Residential Mortgage Assets</v>
      </c>
      <c r="D296" s="33"/>
      <c r="E296" s="68"/>
      <c r="F296" s="33"/>
      <c r="G296" s="68"/>
      <c r="H296" s="19"/>
      <c r="I296" s="18" t="s">
        <v>2019</v>
      </c>
      <c r="J296" s="33"/>
      <c r="K296" s="68"/>
      <c r="M296" s="68"/>
    </row>
    <row r="297" spans="1:13" x14ac:dyDescent="0.25">
      <c r="A297" s="18" t="s">
        <v>429</v>
      </c>
      <c r="B297" s="38" t="s">
        <v>430</v>
      </c>
      <c r="C297" s="33" t="str">
        <f>ROW('B1. HTT Mortgage Assets'!B149)&amp;" for Mortgage Assets"</f>
        <v>149 for Mortgage Assets</v>
      </c>
      <c r="D297" s="33">
        <f>ROW(B167)</f>
        <v>167</v>
      </c>
      <c r="F297" s="33"/>
      <c r="H297" s="19"/>
      <c r="I297" s="18" t="s">
        <v>2020</v>
      </c>
      <c r="L297" s="68"/>
    </row>
    <row r="298" spans="1:13" x14ac:dyDescent="0.25">
      <c r="A298" s="18" t="s">
        <v>431</v>
      </c>
      <c r="B298" s="38" t="s">
        <v>432</v>
      </c>
      <c r="C298" s="33">
        <f>ROW(B111)</f>
        <v>111</v>
      </c>
      <c r="F298" s="68"/>
      <c r="H298" s="19"/>
      <c r="I298" s="33" t="s">
        <v>2021</v>
      </c>
      <c r="L298" s="68"/>
    </row>
    <row r="299" spans="1:13" ht="30" x14ac:dyDescent="0.25">
      <c r="A299" s="18" t="s">
        <v>433</v>
      </c>
      <c r="B299" s="38" t="s">
        <v>434</v>
      </c>
      <c r="C299" s="33">
        <f>ROW(B167)</f>
        <v>167</v>
      </c>
      <c r="E299" s="68"/>
      <c r="F299" s="68"/>
      <c r="H299" s="19"/>
      <c r="I299" s="33" t="s">
        <v>2022</v>
      </c>
      <c r="K299" s="68"/>
      <c r="L299" s="68"/>
    </row>
    <row r="300" spans="1:13" x14ac:dyDescent="0.25">
      <c r="A300" s="18" t="s">
        <v>435</v>
      </c>
      <c r="B300" s="38" t="s">
        <v>436</v>
      </c>
      <c r="C300" s="33">
        <f>ROW(B139)</f>
        <v>139</v>
      </c>
      <c r="E300" s="68"/>
      <c r="F300" s="68"/>
      <c r="H300" s="19"/>
      <c r="I300" s="33" t="s">
        <v>2023</v>
      </c>
      <c r="K300" s="68"/>
      <c r="L300" s="68"/>
    </row>
    <row r="301" spans="1:13" ht="30" x14ac:dyDescent="0.25">
      <c r="A301" s="18" t="s">
        <v>437</v>
      </c>
      <c r="B301" s="18" t="s">
        <v>438</v>
      </c>
      <c r="C301" s="33" t="str">
        <f>ROW('C. HTT Harmonised Glossary'!B17)&amp;" for Harmonised Glossary"</f>
        <v>17 for Harmonised Glossary</v>
      </c>
      <c r="E301" s="68"/>
      <c r="H301" s="19"/>
      <c r="I301" s="33" t="s">
        <v>2024</v>
      </c>
      <c r="K301" s="68"/>
    </row>
    <row r="302" spans="1:13" x14ac:dyDescent="0.25">
      <c r="A302" s="18" t="s">
        <v>439</v>
      </c>
      <c r="B302" s="38" t="s">
        <v>440</v>
      </c>
      <c r="C302" s="33">
        <f>ROW(B65)</f>
        <v>65</v>
      </c>
      <c r="E302" s="68"/>
      <c r="H302" s="19"/>
      <c r="I302" s="33" t="s">
        <v>2025</v>
      </c>
      <c r="K302" s="68"/>
    </row>
    <row r="303" spans="1:13" x14ac:dyDescent="0.25">
      <c r="A303" s="18" t="s">
        <v>441</v>
      </c>
      <c r="B303" s="38" t="s">
        <v>442</v>
      </c>
      <c r="C303" s="33">
        <f>ROW(B88)</f>
        <v>88</v>
      </c>
      <c r="E303" s="68"/>
      <c r="H303" s="19"/>
      <c r="I303" s="33" t="s">
        <v>2026</v>
      </c>
      <c r="K303" s="68"/>
    </row>
    <row r="304" spans="1:13" x14ac:dyDescent="0.25">
      <c r="A304" s="18" t="s">
        <v>443</v>
      </c>
      <c r="B304" s="38" t="s">
        <v>444</v>
      </c>
      <c r="C304" s="33" t="str">
        <f>ROW('B1. HTT Mortgage Assets'!B179)&amp; " for Mortgage Assets"</f>
        <v>179 for Mortgage Assets</v>
      </c>
      <c r="D304" s="33"/>
      <c r="E304" s="68"/>
      <c r="H304" s="19"/>
      <c r="I304" s="33" t="s">
        <v>2027</v>
      </c>
      <c r="J304" s="33"/>
      <c r="K304" s="68"/>
    </row>
    <row r="305" spans="1:12" outlineLevel="1" x14ac:dyDescent="0.25">
      <c r="A305" s="18" t="s">
        <v>445</v>
      </c>
      <c r="B305" s="38"/>
      <c r="C305" s="33"/>
      <c r="D305" s="33"/>
      <c r="E305" s="68"/>
      <c r="H305" s="19"/>
      <c r="I305" s="33" t="s">
        <v>2028</v>
      </c>
      <c r="J305" s="33"/>
      <c r="K305" s="68"/>
    </row>
    <row r="306" spans="1:12" outlineLevel="1" x14ac:dyDescent="0.25">
      <c r="A306" s="18" t="s">
        <v>446</v>
      </c>
      <c r="B306" s="38"/>
      <c r="C306" s="33"/>
      <c r="D306" s="33"/>
      <c r="E306" s="68"/>
      <c r="H306" s="19"/>
      <c r="I306" s="33" t="s">
        <v>2029</v>
      </c>
      <c r="J306" s="33"/>
      <c r="K306" s="68"/>
    </row>
    <row r="307" spans="1:12" outlineLevel="1" x14ac:dyDescent="0.25">
      <c r="A307" s="18" t="s">
        <v>447</v>
      </c>
      <c r="B307" s="38"/>
      <c r="C307" s="33"/>
      <c r="D307" s="33"/>
      <c r="E307" s="68"/>
      <c r="H307" s="19"/>
      <c r="I307" s="33" t="s">
        <v>2030</v>
      </c>
      <c r="J307" s="33"/>
      <c r="K307" s="68"/>
    </row>
    <row r="308" spans="1:12" outlineLevel="1" x14ac:dyDescent="0.25">
      <c r="A308" s="18" t="s">
        <v>448</v>
      </c>
      <c r="B308" s="38"/>
      <c r="C308" s="33"/>
      <c r="D308" s="33"/>
      <c r="E308" s="68"/>
      <c r="H308" s="19"/>
      <c r="I308" s="33"/>
      <c r="J308" s="33"/>
      <c r="K308" s="68"/>
    </row>
    <row r="309" spans="1:12" outlineLevel="1" x14ac:dyDescent="0.25">
      <c r="A309" s="18" t="s">
        <v>449</v>
      </c>
      <c r="B309" s="38"/>
      <c r="C309" s="33"/>
      <c r="D309" s="33"/>
      <c r="E309" s="68"/>
      <c r="H309" s="19"/>
      <c r="I309" s="33"/>
      <c r="J309" s="33"/>
      <c r="K309" s="68"/>
    </row>
    <row r="310" spans="1:12" outlineLevel="1" x14ac:dyDescent="0.25">
      <c r="A310" s="18" t="s">
        <v>450</v>
      </c>
      <c r="B310" s="38"/>
      <c r="C310" s="33"/>
      <c r="D310" s="33"/>
      <c r="E310" s="68"/>
      <c r="H310" s="19"/>
      <c r="I310" s="33"/>
      <c r="J310" s="33"/>
      <c r="K310" s="68"/>
    </row>
    <row r="311" spans="1:12" ht="30" outlineLevel="1" x14ac:dyDescent="0.25">
      <c r="A311" s="18" t="s">
        <v>451</v>
      </c>
      <c r="B311" s="38"/>
      <c r="C311" s="33"/>
      <c r="D311" s="33"/>
      <c r="E311" s="68"/>
      <c r="H311" s="19"/>
      <c r="I311" s="33" t="s">
        <v>24</v>
      </c>
      <c r="J311" s="33"/>
      <c r="K311" s="68"/>
    </row>
    <row r="312" spans="1:12" outlineLevel="1" x14ac:dyDescent="0.25">
      <c r="A312" s="18" t="s">
        <v>452</v>
      </c>
      <c r="B312" s="38"/>
      <c r="C312" s="33"/>
      <c r="D312" s="33"/>
      <c r="E312" s="68"/>
      <c r="H312" s="19"/>
      <c r="I312" s="33" t="s">
        <v>2031</v>
      </c>
      <c r="J312" s="33"/>
      <c r="K312" s="68"/>
    </row>
    <row r="313" spans="1:12" outlineLevel="1" x14ac:dyDescent="0.25">
      <c r="A313" s="18" t="s">
        <v>453</v>
      </c>
      <c r="B313" s="38"/>
      <c r="C313" s="33"/>
      <c r="D313" s="33"/>
      <c r="E313" s="68"/>
      <c r="H313" s="19"/>
      <c r="I313" s="33" t="s">
        <v>2032</v>
      </c>
      <c r="J313" s="33"/>
      <c r="K313" s="68"/>
    </row>
    <row r="314" spans="1:12" outlineLevel="1" x14ac:dyDescent="0.25">
      <c r="A314" s="18" t="s">
        <v>454</v>
      </c>
      <c r="H314" s="19"/>
      <c r="I314" s="18" t="s">
        <v>2033</v>
      </c>
    </row>
    <row r="315" spans="1:12" ht="37.5" x14ac:dyDescent="0.25">
      <c r="A315" s="35"/>
      <c r="B315" s="34" t="s">
        <v>24</v>
      </c>
      <c r="C315" s="35"/>
      <c r="D315" s="35"/>
      <c r="E315" s="35"/>
      <c r="F315" s="35"/>
      <c r="G315" s="36"/>
      <c r="H315" s="19"/>
      <c r="I315" s="28"/>
      <c r="J315" s="28"/>
      <c r="K315" s="28"/>
      <c r="L315" s="28"/>
    </row>
    <row r="316" spans="1:12" x14ac:dyDescent="0.25">
      <c r="A316" s="18" t="s">
        <v>455</v>
      </c>
      <c r="B316" s="38" t="s">
        <v>456</v>
      </c>
      <c r="C316" s="33">
        <f>ROW(B177)</f>
        <v>177</v>
      </c>
      <c r="H316" s="19"/>
      <c r="I316" s="33"/>
    </row>
    <row r="317" spans="1:12" outlineLevel="1" x14ac:dyDescent="0.25">
      <c r="A317" s="18" t="s">
        <v>457</v>
      </c>
      <c r="B317" s="38"/>
      <c r="C317" s="33"/>
      <c r="H317" s="19"/>
      <c r="I317" s="33"/>
    </row>
    <row r="318" spans="1:12" outlineLevel="1" x14ac:dyDescent="0.25">
      <c r="A318" s="18" t="s">
        <v>458</v>
      </c>
      <c r="B318" s="38"/>
      <c r="C318" s="33"/>
      <c r="H318" s="19"/>
      <c r="I318" s="33"/>
    </row>
    <row r="319" spans="1:12" outlineLevel="1" x14ac:dyDescent="0.25">
      <c r="A319" s="18" t="s">
        <v>459</v>
      </c>
      <c r="B319" s="38"/>
      <c r="C319" s="33"/>
      <c r="H319" s="19"/>
      <c r="I319" s="33" t="s">
        <v>25</v>
      </c>
    </row>
    <row r="320" spans="1:12" outlineLevel="1" x14ac:dyDescent="0.25">
      <c r="A320" s="18" t="s">
        <v>460</v>
      </c>
      <c r="B320" s="38"/>
      <c r="C320" s="33"/>
      <c r="H320" s="19"/>
      <c r="I320" s="33" t="s">
        <v>463</v>
      </c>
    </row>
    <row r="321" spans="1:12" outlineLevel="1" x14ac:dyDescent="0.25">
      <c r="A321" s="18" t="s">
        <v>461</v>
      </c>
      <c r="B321" s="38"/>
      <c r="C321" s="33"/>
      <c r="H321" s="19"/>
      <c r="I321" s="33" t="s">
        <v>465</v>
      </c>
    </row>
    <row r="322" spans="1:12" outlineLevel="1" x14ac:dyDescent="0.25">
      <c r="A322" s="18" t="s">
        <v>462</v>
      </c>
      <c r="B322" s="38"/>
      <c r="C322" s="33"/>
      <c r="H322" s="19"/>
      <c r="I322" s="33" t="s">
        <v>467</v>
      </c>
    </row>
    <row r="323" spans="1:12" ht="18.75" x14ac:dyDescent="0.25">
      <c r="A323" s="35"/>
      <c r="B323" s="34" t="s">
        <v>25</v>
      </c>
      <c r="C323" s="35"/>
      <c r="D323" s="35"/>
      <c r="E323" s="35"/>
      <c r="F323" s="35"/>
      <c r="G323" s="36"/>
      <c r="H323" s="19"/>
      <c r="I323" s="28" t="s">
        <v>469</v>
      </c>
      <c r="J323" s="28"/>
      <c r="K323" s="28"/>
      <c r="L323" s="28"/>
    </row>
    <row r="324" spans="1:12" ht="15" customHeight="1" outlineLevel="1" x14ac:dyDescent="0.25">
      <c r="A324" s="40"/>
      <c r="B324" s="41" t="s">
        <v>463</v>
      </c>
      <c r="C324" s="40"/>
      <c r="D324" s="40"/>
      <c r="E324" s="42"/>
      <c r="F324" s="43"/>
      <c r="G324" s="43"/>
      <c r="H324" s="19"/>
      <c r="I324" s="18" t="s">
        <v>471</v>
      </c>
      <c r="K324" s="19"/>
      <c r="L324" s="19"/>
    </row>
    <row r="325" spans="1:12" outlineLevel="1" x14ac:dyDescent="0.25">
      <c r="A325" s="18" t="s">
        <v>464</v>
      </c>
      <c r="B325" s="38" t="s">
        <v>465</v>
      </c>
      <c r="C325" s="38"/>
      <c r="H325" s="19"/>
      <c r="I325" s="18" t="s">
        <v>473</v>
      </c>
    </row>
    <row r="326" spans="1:12" outlineLevel="1" x14ac:dyDescent="0.25">
      <c r="A326" s="18" t="s">
        <v>466</v>
      </c>
      <c r="B326" s="38" t="s">
        <v>467</v>
      </c>
      <c r="C326" s="38"/>
      <c r="H326" s="19"/>
      <c r="I326" s="18" t="s">
        <v>475</v>
      </c>
    </row>
    <row r="327" spans="1:12" outlineLevel="1" x14ac:dyDescent="0.25">
      <c r="A327" s="18" t="s">
        <v>468</v>
      </c>
      <c r="B327" s="38" t="s">
        <v>469</v>
      </c>
      <c r="C327" s="38"/>
      <c r="H327" s="19"/>
      <c r="I327" s="18" t="s">
        <v>477</v>
      </c>
    </row>
    <row r="328" spans="1:12" outlineLevel="1" x14ac:dyDescent="0.25">
      <c r="A328" s="18" t="s">
        <v>470</v>
      </c>
      <c r="B328" s="38" t="s">
        <v>471</v>
      </c>
      <c r="H328" s="19"/>
      <c r="I328" s="18" t="s">
        <v>479</v>
      </c>
    </row>
    <row r="329" spans="1:12" outlineLevel="1" x14ac:dyDescent="0.25">
      <c r="A329" s="18" t="s">
        <v>472</v>
      </c>
      <c r="B329" s="38" t="s">
        <v>473</v>
      </c>
      <c r="H329" s="19"/>
      <c r="I329" s="18" t="s">
        <v>481</v>
      </c>
    </row>
    <row r="330" spans="1:12" outlineLevel="1" x14ac:dyDescent="0.25">
      <c r="A330" s="18" t="s">
        <v>474</v>
      </c>
      <c r="B330" s="38" t="s">
        <v>475</v>
      </c>
      <c r="H330" s="19"/>
      <c r="I330" s="18" t="s">
        <v>2034</v>
      </c>
    </row>
    <row r="331" spans="1:12" outlineLevel="1" x14ac:dyDescent="0.25">
      <c r="A331" s="18" t="s">
        <v>476</v>
      </c>
      <c r="B331" s="38" t="s">
        <v>477</v>
      </c>
      <c r="H331" s="19"/>
      <c r="I331" s="18" t="s">
        <v>2034</v>
      </c>
    </row>
    <row r="332" spans="1:12" outlineLevel="1" x14ac:dyDescent="0.25">
      <c r="A332" s="18" t="s">
        <v>478</v>
      </c>
      <c r="B332" s="38" t="s">
        <v>479</v>
      </c>
      <c r="H332" s="19"/>
      <c r="I332" s="18" t="s">
        <v>2034</v>
      </c>
    </row>
    <row r="333" spans="1:12" outlineLevel="1" x14ac:dyDescent="0.25">
      <c r="A333" s="18" t="s">
        <v>480</v>
      </c>
      <c r="B333" s="38" t="s">
        <v>481</v>
      </c>
      <c r="H333" s="19"/>
      <c r="I333" s="18" t="s">
        <v>2034</v>
      </c>
    </row>
    <row r="334" spans="1:12" x14ac:dyDescent="0.25">
      <c r="I334" s="18" t="s">
        <v>2034</v>
      </c>
    </row>
    <row r="335" spans="1:12" x14ac:dyDescent="0.25">
      <c r="I335" s="18" t="s">
        <v>2034</v>
      </c>
    </row>
    <row r="336" spans="1:12" x14ac:dyDescent="0.25">
      <c r="I336" s="18" t="s">
        <v>2034</v>
      </c>
    </row>
    <row r="337" spans="9:9" x14ac:dyDescent="0.25">
      <c r="I337" s="18" t="s">
        <v>2034</v>
      </c>
    </row>
    <row r="338" spans="9:9" x14ac:dyDescent="0.25">
      <c r="I338" s="18" t="s">
        <v>2034</v>
      </c>
    </row>
    <row r="339" spans="9:9" x14ac:dyDescent="0.25">
      <c r="I339" s="18" t="s">
        <v>2034</v>
      </c>
    </row>
    <row r="340" spans="9:9" x14ac:dyDescent="0.25">
      <c r="I340" s="18" t="s">
        <v>2034</v>
      </c>
    </row>
    <row r="341" spans="9:9" x14ac:dyDescent="0.25">
      <c r="I341" s="18" t="s">
        <v>2034</v>
      </c>
    </row>
    <row r="342" spans="9:9" x14ac:dyDescent="0.25">
      <c r="I342" s="18" t="s">
        <v>2034</v>
      </c>
    </row>
    <row r="343" spans="9:9" x14ac:dyDescent="0.25">
      <c r="I343" s="18" t="s">
        <v>2034</v>
      </c>
    </row>
    <row r="344" spans="9:9" x14ac:dyDescent="0.25">
      <c r="I344" s="18" t="s">
        <v>2034</v>
      </c>
    </row>
    <row r="345" spans="9:9" x14ac:dyDescent="0.25">
      <c r="I345" s="18" t="s">
        <v>2034</v>
      </c>
    </row>
    <row r="346" spans="9:9" x14ac:dyDescent="0.25">
      <c r="I346" s="18" t="s">
        <v>2034</v>
      </c>
    </row>
    <row r="347" spans="9:9" x14ac:dyDescent="0.25">
      <c r="I347" s="18" t="s">
        <v>2034</v>
      </c>
    </row>
    <row r="348" spans="9:9" x14ac:dyDescent="0.25">
      <c r="I348" s="18" t="s">
        <v>2034</v>
      </c>
    </row>
    <row r="349" spans="9:9" x14ac:dyDescent="0.25">
      <c r="I349" s="18" t="s">
        <v>2034</v>
      </c>
    </row>
    <row r="350" spans="9:9" x14ac:dyDescent="0.25">
      <c r="I350" s="18" t="s">
        <v>2034</v>
      </c>
    </row>
    <row r="351" spans="9:9" x14ac:dyDescent="0.25">
      <c r="I351" s="18" t="s">
        <v>2034</v>
      </c>
    </row>
    <row r="352" spans="9:9" x14ac:dyDescent="0.25">
      <c r="I352" s="18" t="s">
        <v>2034</v>
      </c>
    </row>
    <row r="353" spans="9:9" x14ac:dyDescent="0.25">
      <c r="I353" s="18" t="s">
        <v>2034</v>
      </c>
    </row>
    <row r="354" spans="9:9" x14ac:dyDescent="0.25">
      <c r="I354" s="18" t="s">
        <v>2034</v>
      </c>
    </row>
    <row r="355" spans="9:9" x14ac:dyDescent="0.25">
      <c r="I355" s="18" t="s">
        <v>2034</v>
      </c>
    </row>
    <row r="356" spans="9:9" x14ac:dyDescent="0.25">
      <c r="I356" s="18" t="s">
        <v>2034</v>
      </c>
    </row>
    <row r="357" spans="9:9" x14ac:dyDescent="0.25">
      <c r="I357" s="18" t="s">
        <v>2034</v>
      </c>
    </row>
    <row r="358" spans="9:9" x14ac:dyDescent="0.25">
      <c r="I358" s="18" t="s">
        <v>2034</v>
      </c>
    </row>
    <row r="359" spans="9:9" x14ac:dyDescent="0.25">
      <c r="I359" s="18" t="s">
        <v>2034</v>
      </c>
    </row>
    <row r="360" spans="9:9" x14ac:dyDescent="0.25">
      <c r="I360" s="18" t="s">
        <v>2034</v>
      </c>
    </row>
    <row r="361" spans="9:9" x14ac:dyDescent="0.25">
      <c r="I361" s="18" t="s">
        <v>2034</v>
      </c>
    </row>
    <row r="362" spans="9:9" x14ac:dyDescent="0.25">
      <c r="I362" s="18" t="s">
        <v>2034</v>
      </c>
    </row>
    <row r="363" spans="9:9" x14ac:dyDescent="0.25">
      <c r="I363" s="18" t="s">
        <v>2034</v>
      </c>
    </row>
    <row r="364" spans="9:9" x14ac:dyDescent="0.25">
      <c r="I364" s="18" t="s">
        <v>2034</v>
      </c>
    </row>
    <row r="365" spans="9:9" x14ac:dyDescent="0.25">
      <c r="I365" s="18" t="s">
        <v>2034</v>
      </c>
    </row>
  </sheetData>
  <hyperlinks>
    <hyperlink ref="B6" location="'A. HTT General'!B13" display="1. Basic Facts" xr:uid="{00000000-0004-0000-0300-000000000000}"/>
    <hyperlink ref="B7" location="'A. HTT General'!B26" display="2. Regulatory Summary" xr:uid="{00000000-0004-0000-0300-000001000000}"/>
    <hyperlink ref="B8" location="'A. HTT General'!B36" display="3. General Cover Pool / Covered Bond Information" xr:uid="{00000000-0004-0000-0300-000002000000}"/>
    <hyperlink ref="B9" location="'A. HTT General'!B285" display="4. References to Capital Requirements Regulation (CRR) 129(7)" xr:uid="{00000000-0004-0000-0300-000003000000}"/>
    <hyperlink ref="B10" location="'A. HTT General'!B311" display="5. References to Capital Requirements Regulation (CRR) 129(1)" xr:uid="{00000000-0004-0000-0300-000004000000}"/>
    <hyperlink ref="B11" location="'A. HTT General'!B319" display="6. Other relevant information" xr:uid="{00000000-0004-0000-0300-000005000000}"/>
    <hyperlink ref="B27" r:id="rId1" xr:uid="{00000000-0004-0000-0300-000006000000}"/>
    <hyperlink ref="B28" r:id="rId2" xr:uid="{00000000-0004-0000-0300-000007000000}"/>
    <hyperlink ref="B6" location="'A. HTT General'!B13" display="1. Basic Facts" xr:uid="{00000000-0004-0000-0300-000000000000}"/>
    <hyperlink ref="B7" location="'A. HTT General'!B26" display="2. Regulatory Summary" xr:uid="{00000000-0004-0000-0300-000001000000}"/>
    <hyperlink ref="B8" location="'A. HTT General'!B36" display="3. General Cover Pool / Covered Bond Information" xr:uid="{00000000-0004-0000-0300-000002000000}"/>
    <hyperlink ref="B9" location="'A. HTT General'!B285" display="4. References to Capital Requirements Regulation (CRR) 129(7)" xr:uid="{00000000-0004-0000-0300-000003000000}"/>
    <hyperlink ref="B10" location="'A. HTT General'!B311" display="5. References to Capital Requirements Regulation (CRR) 129(1)" xr:uid="{00000000-0004-0000-0300-000004000000}"/>
    <hyperlink ref="B11" location="'A. HTT General'!B319" display="6. Other relevant information" xr:uid="{00000000-0004-0000-0300-000005000000}"/>
    <hyperlink ref="B27" r:id="rId3" xr:uid="{00000000-0004-0000-0300-000006000000}"/>
    <hyperlink ref="B28" r:id="rId4" xr:uid="{00000000-0004-0000-0300-000007000000}"/>
    <hyperlink ref="B29" r:id="rId5" display="LCR status" xr:uid="{00000000-0004-0000-0100-000008000000}"/>
    <hyperlink ref="B29" r:id="rId6" display="LCR status" xr:uid="{00000000-0004-0000-0100-000011000000}"/>
  </hyperlinks>
  <pageMargins left="0.70833333333333304" right="0.70833333333333304" top="0.59583333333333299" bottom="0.74791666666666701" header="0.51180555555555496" footer="0.51180555555555496"/>
  <pageSetup paperSize="9" scale="50" firstPageNumber="0" orientation="landscape" horizontalDpi="300" verticalDpi="300" r:id="rId7"/>
  <drawing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E36E00"/>
  </sheetPr>
  <dimension ref="A1:AMK571"/>
  <sheetViews>
    <sheetView zoomScale="73" zoomScaleNormal="73" workbookViewId="0"/>
  </sheetViews>
  <sheetFormatPr defaultRowHeight="15" outlineLevelRow="1" x14ac:dyDescent="0.25"/>
  <cols>
    <col min="1" max="1" width="13.85546875" style="18" customWidth="1"/>
    <col min="2" max="2" width="60.85546875" style="18" customWidth="1"/>
    <col min="3" max="3" width="55.5703125" style="18" customWidth="1"/>
    <col min="4" max="4" width="57.140625" style="18" customWidth="1"/>
    <col min="5" max="5" width="16.28515625" style="18" customWidth="1"/>
    <col min="6" max="6" width="41.5703125" style="18" customWidth="1"/>
    <col min="7" max="7" width="41.5703125" style="19" customWidth="1"/>
    <col min="8" max="1025" width="8.85546875" style="20" customWidth="1"/>
  </cols>
  <sheetData>
    <row r="1" spans="1:7" ht="31.15" customHeight="1" x14ac:dyDescent="0.25">
      <c r="A1" s="21" t="s">
        <v>482</v>
      </c>
      <c r="B1" s="21"/>
      <c r="C1" s="19"/>
      <c r="D1" s="19"/>
      <c r="E1" s="19"/>
      <c r="F1" s="19"/>
    </row>
    <row r="2" spans="1:7" ht="14.45" customHeight="1" x14ac:dyDescent="0.25">
      <c r="A2" s="19"/>
      <c r="B2" s="19"/>
      <c r="C2" s="19"/>
      <c r="D2" s="19"/>
      <c r="E2" s="19"/>
      <c r="F2" s="19"/>
    </row>
    <row r="3" spans="1:7" ht="18" customHeight="1" x14ac:dyDescent="0.25">
      <c r="A3" s="23"/>
      <c r="B3" s="24" t="s">
        <v>16</v>
      </c>
      <c r="C3" s="25" t="s">
        <v>17</v>
      </c>
      <c r="D3" s="23"/>
      <c r="E3" s="23"/>
      <c r="F3" s="23"/>
      <c r="G3" s="23"/>
    </row>
    <row r="4" spans="1:7" ht="14.45" customHeight="1" x14ac:dyDescent="0.25"/>
    <row r="5" spans="1:7" ht="18" customHeight="1" x14ac:dyDescent="0.25">
      <c r="A5" s="26"/>
      <c r="B5" s="27" t="s">
        <v>483</v>
      </c>
      <c r="C5" s="26"/>
      <c r="E5" s="28"/>
      <c r="F5" s="28"/>
    </row>
    <row r="6" spans="1:7" ht="14.45" customHeight="1" x14ac:dyDescent="0.25">
      <c r="B6" s="30" t="s">
        <v>484</v>
      </c>
    </row>
    <row r="7" spans="1:7" ht="14.45" customHeight="1" x14ac:dyDescent="0.25">
      <c r="B7" s="70" t="s">
        <v>485</v>
      </c>
    </row>
    <row r="8" spans="1:7" ht="14.45" customHeight="1" x14ac:dyDescent="0.25">
      <c r="B8" s="71" t="s">
        <v>486</v>
      </c>
    </row>
    <row r="9" spans="1:7" ht="14.45" customHeight="1" x14ac:dyDescent="0.25">
      <c r="B9" s="33"/>
    </row>
    <row r="10" spans="1:7" ht="36" customHeight="1" x14ac:dyDescent="0.25">
      <c r="A10" s="34" t="s">
        <v>26</v>
      </c>
      <c r="B10" s="34" t="s">
        <v>484</v>
      </c>
      <c r="C10" s="35"/>
      <c r="D10" s="35"/>
      <c r="E10" s="35"/>
      <c r="F10" s="35"/>
      <c r="G10" s="36"/>
    </row>
    <row r="11" spans="1:7" ht="15" customHeight="1" x14ac:dyDescent="0.25">
      <c r="A11" s="40"/>
      <c r="B11" s="72" t="s">
        <v>487</v>
      </c>
      <c r="C11" s="40" t="s">
        <v>59</v>
      </c>
      <c r="D11" s="40"/>
      <c r="E11" s="40"/>
      <c r="F11" s="43" t="s">
        <v>488</v>
      </c>
      <c r="G11" s="43"/>
    </row>
    <row r="12" spans="1:7" ht="57.6" customHeight="1" x14ac:dyDescent="0.25">
      <c r="A12" s="18" t="s">
        <v>489</v>
      </c>
      <c r="B12" s="18" t="s">
        <v>490</v>
      </c>
      <c r="C12" s="123">
        <v>2391.7023718999999</v>
      </c>
      <c r="D12" s="31"/>
      <c r="F12" s="45">
        <f>IF($C$15=0,"",IF(C12="[for completion]","",C12/$C$15))</f>
        <v>1</v>
      </c>
      <c r="G12" s="45"/>
    </row>
    <row r="13" spans="1:7" ht="57.6" customHeight="1" x14ac:dyDescent="0.25">
      <c r="A13" s="18" t="s">
        <v>491</v>
      </c>
      <c r="B13" s="18" t="s">
        <v>492</v>
      </c>
      <c r="C13" s="44">
        <v>0</v>
      </c>
      <c r="D13" s="31"/>
      <c r="F13" s="45">
        <f>IF($C$15=0,"",IF(C13="[for completion]","",C13/$C$15))</f>
        <v>0</v>
      </c>
      <c r="G13" s="45"/>
    </row>
    <row r="14" spans="1:7" ht="57.6" customHeight="1" x14ac:dyDescent="0.25">
      <c r="A14" s="18" t="s">
        <v>493</v>
      </c>
      <c r="B14" s="18" t="s">
        <v>97</v>
      </c>
      <c r="C14" s="44">
        <v>0</v>
      </c>
      <c r="D14" s="31"/>
      <c r="F14" s="45">
        <f>IF($C$15=0,"",IF(C14="[for completion]","",C14/$C$15))</f>
        <v>0</v>
      </c>
      <c r="G14" s="45"/>
    </row>
    <row r="15" spans="1:7" ht="14.45" customHeight="1" x14ac:dyDescent="0.25">
      <c r="A15" s="18" t="s">
        <v>494</v>
      </c>
      <c r="B15" s="48" t="s">
        <v>99</v>
      </c>
      <c r="C15" s="123">
        <f>SUM(C12:C14)</f>
        <v>2391.7023718999999</v>
      </c>
      <c r="D15" s="31"/>
      <c r="F15" s="45">
        <f>SUM(F12:F14)</f>
        <v>1</v>
      </c>
      <c r="G15" s="45"/>
    </row>
    <row r="16" spans="1:7" ht="14.45" hidden="1" customHeight="1" outlineLevel="1" x14ac:dyDescent="0.25">
      <c r="A16" s="18" t="s">
        <v>495</v>
      </c>
      <c r="B16" s="50" t="s">
        <v>496</v>
      </c>
      <c r="C16" s="31"/>
      <c r="D16" s="31"/>
      <c r="F16" s="45" t="str">
        <f t="shared" ref="F16:F26" si="0">IF($C$15=0,"",IF(C16="","",C16/$C$15))</f>
        <v/>
      </c>
      <c r="G16" s="45"/>
    </row>
    <row r="17" spans="1:7" ht="14.45" hidden="1" customHeight="1" outlineLevel="1" x14ac:dyDescent="0.25">
      <c r="A17" s="18" t="s">
        <v>497</v>
      </c>
      <c r="B17" s="50" t="s">
        <v>498</v>
      </c>
      <c r="C17" s="31"/>
      <c r="D17" s="31"/>
      <c r="F17" s="45" t="str">
        <f t="shared" si="0"/>
        <v/>
      </c>
      <c r="G17" s="45"/>
    </row>
    <row r="18" spans="1:7" ht="14.45" hidden="1" customHeight="1" outlineLevel="1" x14ac:dyDescent="0.25">
      <c r="A18" s="18" t="s">
        <v>499</v>
      </c>
      <c r="B18" s="50" t="s">
        <v>101</v>
      </c>
      <c r="C18" s="31"/>
      <c r="D18" s="31"/>
      <c r="F18" s="45" t="str">
        <f t="shared" si="0"/>
        <v/>
      </c>
      <c r="G18" s="45"/>
    </row>
    <row r="19" spans="1:7" ht="14.45" hidden="1" customHeight="1" outlineLevel="1" x14ac:dyDescent="0.25">
      <c r="A19" s="18" t="s">
        <v>500</v>
      </c>
      <c r="B19" s="50" t="s">
        <v>101</v>
      </c>
      <c r="C19" s="31"/>
      <c r="D19" s="31"/>
      <c r="F19" s="45" t="str">
        <f t="shared" si="0"/>
        <v/>
      </c>
      <c r="G19" s="45"/>
    </row>
    <row r="20" spans="1:7" ht="14.45" hidden="1" customHeight="1" outlineLevel="1" x14ac:dyDescent="0.25">
      <c r="A20" s="18" t="s">
        <v>501</v>
      </c>
      <c r="B20" s="50" t="s">
        <v>101</v>
      </c>
      <c r="C20" s="31"/>
      <c r="D20" s="31"/>
      <c r="F20" s="45" t="str">
        <f t="shared" si="0"/>
        <v/>
      </c>
      <c r="G20" s="45"/>
    </row>
    <row r="21" spans="1:7" ht="14.45" hidden="1" customHeight="1" outlineLevel="1" x14ac:dyDescent="0.25">
      <c r="A21" s="18" t="s">
        <v>502</v>
      </c>
      <c r="B21" s="50" t="s">
        <v>101</v>
      </c>
      <c r="C21" s="31"/>
      <c r="D21" s="31"/>
      <c r="F21" s="45" t="str">
        <f t="shared" si="0"/>
        <v/>
      </c>
      <c r="G21" s="45"/>
    </row>
    <row r="22" spans="1:7" ht="14.45" hidden="1" customHeight="1" outlineLevel="1" x14ac:dyDescent="0.25">
      <c r="A22" s="18" t="s">
        <v>503</v>
      </c>
      <c r="B22" s="50" t="s">
        <v>101</v>
      </c>
      <c r="C22" s="31"/>
      <c r="D22" s="31"/>
      <c r="F22" s="45" t="str">
        <f t="shared" si="0"/>
        <v/>
      </c>
      <c r="G22" s="45"/>
    </row>
    <row r="23" spans="1:7" ht="14.45" hidden="1" customHeight="1" outlineLevel="1" x14ac:dyDescent="0.25">
      <c r="A23" s="18" t="s">
        <v>504</v>
      </c>
      <c r="B23" s="50" t="s">
        <v>101</v>
      </c>
      <c r="C23" s="31"/>
      <c r="D23" s="31"/>
      <c r="F23" s="45" t="str">
        <f t="shared" si="0"/>
        <v/>
      </c>
      <c r="G23" s="45"/>
    </row>
    <row r="24" spans="1:7" ht="14.45" hidden="1" customHeight="1" outlineLevel="1" x14ac:dyDescent="0.25">
      <c r="A24" s="18" t="s">
        <v>505</v>
      </c>
      <c r="B24" s="50" t="s">
        <v>101</v>
      </c>
      <c r="C24" s="31"/>
      <c r="D24" s="31"/>
      <c r="F24" s="45" t="str">
        <f t="shared" si="0"/>
        <v/>
      </c>
      <c r="G24" s="45"/>
    </row>
    <row r="25" spans="1:7" ht="14.45" hidden="1" customHeight="1" outlineLevel="1" x14ac:dyDescent="0.25">
      <c r="A25" s="18" t="s">
        <v>506</v>
      </c>
      <c r="B25" s="50" t="s">
        <v>101</v>
      </c>
      <c r="C25" s="31"/>
      <c r="D25" s="31"/>
      <c r="F25" s="45" t="str">
        <f t="shared" si="0"/>
        <v/>
      </c>
      <c r="G25" s="45"/>
    </row>
    <row r="26" spans="1:7" s="20" customFormat="1" ht="14.45" hidden="1" customHeight="1" outlineLevel="1" x14ac:dyDescent="0.25">
      <c r="A26" s="18" t="s">
        <v>507</v>
      </c>
      <c r="B26" s="50" t="s">
        <v>101</v>
      </c>
      <c r="C26" s="31"/>
      <c r="D26" s="31"/>
      <c r="F26" s="45" t="str">
        <f t="shared" si="0"/>
        <v/>
      </c>
      <c r="G26" s="45"/>
    </row>
    <row r="27" spans="1:7" ht="15" customHeight="1" collapsed="1" x14ac:dyDescent="0.25">
      <c r="A27" s="40"/>
      <c r="B27" s="41" t="s">
        <v>508</v>
      </c>
      <c r="C27" s="40" t="s">
        <v>509</v>
      </c>
      <c r="D27" s="40" t="s">
        <v>510</v>
      </c>
      <c r="E27" s="42"/>
      <c r="F27" s="40" t="s">
        <v>511</v>
      </c>
      <c r="G27" s="43"/>
    </row>
    <row r="28" spans="1:7" ht="15" customHeight="1" x14ac:dyDescent="0.25">
      <c r="A28" s="18" t="s">
        <v>512</v>
      </c>
      <c r="B28" s="18" t="s">
        <v>513</v>
      </c>
      <c r="C28" s="127">
        <v>14833</v>
      </c>
      <c r="D28" s="49"/>
      <c r="F28" s="49">
        <v>14833</v>
      </c>
    </row>
    <row r="29" spans="1:7" ht="28.9" customHeight="1" outlineLevel="1" x14ac:dyDescent="0.25">
      <c r="A29" s="18" t="s">
        <v>514</v>
      </c>
      <c r="B29" s="38" t="s">
        <v>515</v>
      </c>
      <c r="C29" s="127">
        <v>25333</v>
      </c>
      <c r="D29" s="49"/>
      <c r="F29" s="49">
        <f>SUM(C29:D29)</f>
        <v>25333</v>
      </c>
    </row>
    <row r="30" spans="1:7" ht="14.45" customHeight="1" outlineLevel="1" x14ac:dyDescent="0.25">
      <c r="A30" s="18" t="s">
        <v>516</v>
      </c>
      <c r="B30" s="38" t="s">
        <v>517</v>
      </c>
    </row>
    <row r="31" spans="1:7" ht="14.45" customHeight="1" outlineLevel="1" x14ac:dyDescent="0.25">
      <c r="A31" s="18" t="s">
        <v>518</v>
      </c>
      <c r="B31" s="38"/>
    </row>
    <row r="32" spans="1:7" ht="14.45" customHeight="1" outlineLevel="1" x14ac:dyDescent="0.25">
      <c r="A32" s="18" t="s">
        <v>519</v>
      </c>
      <c r="B32" s="38"/>
    </row>
    <row r="33" spans="1:7" ht="14.45" customHeight="1" outlineLevel="1" x14ac:dyDescent="0.25">
      <c r="A33" s="18" t="s">
        <v>520</v>
      </c>
      <c r="B33" s="38"/>
    </row>
    <row r="34" spans="1:7" ht="14.45" customHeight="1" outlineLevel="1" x14ac:dyDescent="0.25">
      <c r="A34" s="18" t="s">
        <v>521</v>
      </c>
      <c r="B34" s="38"/>
    </row>
    <row r="35" spans="1:7" ht="15" customHeight="1" x14ac:dyDescent="0.25">
      <c r="A35" s="40"/>
      <c r="B35" s="41" t="s">
        <v>522</v>
      </c>
      <c r="C35" s="40" t="s">
        <v>523</v>
      </c>
      <c r="D35" s="40" t="s">
        <v>524</v>
      </c>
      <c r="E35" s="42"/>
      <c r="F35" s="43" t="s">
        <v>488</v>
      </c>
      <c r="G35" s="43"/>
    </row>
    <row r="36" spans="1:7" ht="43.15" customHeight="1" x14ac:dyDescent="0.25">
      <c r="A36" s="18" t="s">
        <v>525</v>
      </c>
      <c r="B36" s="18" t="s">
        <v>526</v>
      </c>
      <c r="C36" s="124">
        <f>6.71786481/C12</f>
        <v>2.8088214022479892E-3</v>
      </c>
      <c r="D36" s="45">
        <v>0</v>
      </c>
      <c r="F36" s="45">
        <f>6.71786481/(C12+C13+C14)</f>
        <v>2.8088214022479892E-3</v>
      </c>
    </row>
    <row r="37" spans="1:7" ht="14.45" customHeight="1" outlineLevel="1" x14ac:dyDescent="0.25">
      <c r="A37" s="18" t="s">
        <v>527</v>
      </c>
      <c r="C37" s="45"/>
      <c r="D37" s="45"/>
    </row>
    <row r="38" spans="1:7" ht="14.45" customHeight="1" outlineLevel="1" x14ac:dyDescent="0.25">
      <c r="A38" s="18" t="s">
        <v>528</v>
      </c>
      <c r="C38" s="45"/>
      <c r="D38" s="45"/>
    </row>
    <row r="39" spans="1:7" ht="14.45" customHeight="1" outlineLevel="1" x14ac:dyDescent="0.25">
      <c r="A39" s="18" t="s">
        <v>529</v>
      </c>
      <c r="C39" s="45"/>
      <c r="D39" s="45"/>
    </row>
    <row r="40" spans="1:7" ht="14.45" customHeight="1" outlineLevel="1" x14ac:dyDescent="0.25">
      <c r="A40" s="18" t="s">
        <v>530</v>
      </c>
      <c r="C40" s="45"/>
      <c r="D40" s="45"/>
    </row>
    <row r="41" spans="1:7" ht="14.45" customHeight="1" outlineLevel="1" x14ac:dyDescent="0.25">
      <c r="A41" s="18" t="s">
        <v>531</v>
      </c>
      <c r="C41" s="45"/>
      <c r="D41" s="45"/>
    </row>
    <row r="42" spans="1:7" ht="14.45" customHeight="1" outlineLevel="1" x14ac:dyDescent="0.25">
      <c r="A42" s="18" t="s">
        <v>532</v>
      </c>
      <c r="C42" s="45"/>
      <c r="D42" s="45"/>
    </row>
    <row r="43" spans="1:7" ht="15" customHeight="1" x14ac:dyDescent="0.25">
      <c r="A43" s="40"/>
      <c r="B43" s="41" t="s">
        <v>533</v>
      </c>
      <c r="C43" s="40" t="s">
        <v>523</v>
      </c>
      <c r="D43" s="40" t="s">
        <v>524</v>
      </c>
      <c r="E43" s="42"/>
      <c r="F43" s="43" t="s">
        <v>488</v>
      </c>
      <c r="G43" s="43"/>
    </row>
    <row r="44" spans="1:7" ht="14.45" customHeight="1" x14ac:dyDescent="0.25">
      <c r="A44" s="18" t="s">
        <v>534</v>
      </c>
      <c r="B44" s="73" t="s">
        <v>535</v>
      </c>
      <c r="C44" s="45">
        <f>SUM(C45:C71)</f>
        <v>1</v>
      </c>
      <c r="D44" s="45">
        <f>SUM(D45:D71)</f>
        <v>1</v>
      </c>
      <c r="F44" s="74">
        <f>SUM(F45:F71)</f>
        <v>1</v>
      </c>
      <c r="G44" s="18"/>
    </row>
    <row r="45" spans="1:7" ht="14.45" customHeight="1" x14ac:dyDescent="0.25">
      <c r="A45" s="18" t="s">
        <v>536</v>
      </c>
      <c r="B45" s="18" t="s">
        <v>537</v>
      </c>
      <c r="C45" s="45">
        <v>0</v>
      </c>
      <c r="D45" s="45">
        <v>0</v>
      </c>
      <c r="F45" s="45">
        <v>0</v>
      </c>
      <c r="G45" s="18"/>
    </row>
    <row r="46" spans="1:7" ht="14.45" customHeight="1" x14ac:dyDescent="0.25">
      <c r="A46" s="18" t="s">
        <v>538</v>
      </c>
      <c r="B46" s="18" t="s">
        <v>539</v>
      </c>
      <c r="C46" s="45">
        <v>0</v>
      </c>
      <c r="D46" s="45">
        <v>0</v>
      </c>
      <c r="F46" s="45">
        <v>0</v>
      </c>
      <c r="G46" s="18"/>
    </row>
    <row r="47" spans="1:7" ht="14.45" customHeight="1" x14ac:dyDescent="0.25">
      <c r="A47" s="18" t="s">
        <v>540</v>
      </c>
      <c r="B47" s="18" t="s">
        <v>541</v>
      </c>
      <c r="C47" s="45">
        <v>0</v>
      </c>
      <c r="D47" s="45">
        <v>0</v>
      </c>
      <c r="F47" s="45">
        <v>0</v>
      </c>
      <c r="G47" s="18"/>
    </row>
    <row r="48" spans="1:7" ht="14.45" customHeight="1" x14ac:dyDescent="0.25">
      <c r="A48" s="18" t="s">
        <v>542</v>
      </c>
      <c r="B48" s="18" t="s">
        <v>543</v>
      </c>
      <c r="C48" s="45">
        <v>0</v>
      </c>
      <c r="D48" s="45">
        <v>0</v>
      </c>
      <c r="F48" s="45">
        <v>0</v>
      </c>
      <c r="G48" s="18"/>
    </row>
    <row r="49" spans="1:7" ht="14.45" customHeight="1" x14ac:dyDescent="0.25">
      <c r="A49" s="18" t="s">
        <v>544</v>
      </c>
      <c r="B49" s="18" t="s">
        <v>545</v>
      </c>
      <c r="C49" s="45">
        <v>0</v>
      </c>
      <c r="D49" s="45">
        <v>0</v>
      </c>
      <c r="F49" s="45">
        <v>0</v>
      </c>
      <c r="G49" s="18"/>
    </row>
    <row r="50" spans="1:7" ht="14.45" customHeight="1" x14ac:dyDescent="0.25">
      <c r="A50" s="18" t="s">
        <v>546</v>
      </c>
      <c r="B50" s="18" t="s">
        <v>547</v>
      </c>
      <c r="C50" s="45">
        <v>0</v>
      </c>
      <c r="D50" s="45">
        <v>0</v>
      </c>
      <c r="F50" s="45">
        <v>0</v>
      </c>
      <c r="G50" s="18"/>
    </row>
    <row r="51" spans="1:7" ht="14.45" customHeight="1" x14ac:dyDescent="0.25">
      <c r="A51" s="18" t="s">
        <v>548</v>
      </c>
      <c r="B51" s="18" t="s">
        <v>549</v>
      </c>
      <c r="C51" s="45">
        <v>0</v>
      </c>
      <c r="D51" s="45">
        <v>0</v>
      </c>
      <c r="F51" s="45">
        <v>0</v>
      </c>
      <c r="G51" s="18"/>
    </row>
    <row r="52" spans="1:7" ht="14.45" customHeight="1" x14ac:dyDescent="0.25">
      <c r="A52" s="18" t="s">
        <v>550</v>
      </c>
      <c r="B52" s="18" t="s">
        <v>551</v>
      </c>
      <c r="C52" s="45">
        <v>0</v>
      </c>
      <c r="D52" s="45">
        <v>0</v>
      </c>
      <c r="F52" s="45">
        <v>0</v>
      </c>
      <c r="G52" s="18"/>
    </row>
    <row r="53" spans="1:7" ht="14.45" customHeight="1" x14ac:dyDescent="0.25">
      <c r="A53" s="18" t="s">
        <v>552</v>
      </c>
      <c r="B53" s="18" t="s">
        <v>553</v>
      </c>
      <c r="C53" s="45">
        <v>0</v>
      </c>
      <c r="D53" s="45">
        <v>0</v>
      </c>
      <c r="F53" s="45">
        <v>0</v>
      </c>
      <c r="G53" s="18"/>
    </row>
    <row r="54" spans="1:7" ht="14.45" customHeight="1" x14ac:dyDescent="0.25">
      <c r="A54" s="18" t="s">
        <v>554</v>
      </c>
      <c r="B54" s="18" t="s">
        <v>555</v>
      </c>
      <c r="C54" s="45">
        <v>0</v>
      </c>
      <c r="D54" s="45">
        <v>0</v>
      </c>
      <c r="F54" s="45">
        <v>0</v>
      </c>
      <c r="G54" s="18"/>
    </row>
    <row r="55" spans="1:7" ht="14.45" customHeight="1" x14ac:dyDescent="0.25">
      <c r="A55" s="18" t="s">
        <v>556</v>
      </c>
      <c r="B55" s="18" t="s">
        <v>557</v>
      </c>
      <c r="C55" s="45">
        <v>0</v>
      </c>
      <c r="D55" s="45">
        <v>0</v>
      </c>
      <c r="F55" s="45">
        <v>0</v>
      </c>
      <c r="G55" s="18"/>
    </row>
    <row r="56" spans="1:7" ht="14.45" customHeight="1" x14ac:dyDescent="0.25">
      <c r="A56" s="18" t="s">
        <v>558</v>
      </c>
      <c r="B56" s="18" t="s">
        <v>559</v>
      </c>
      <c r="C56" s="45">
        <v>0</v>
      </c>
      <c r="D56" s="45">
        <v>0</v>
      </c>
      <c r="F56" s="45">
        <v>0</v>
      </c>
      <c r="G56" s="18"/>
    </row>
    <row r="57" spans="1:7" ht="14.45" customHeight="1" x14ac:dyDescent="0.25">
      <c r="A57" s="18" t="s">
        <v>560</v>
      </c>
      <c r="B57" s="18" t="s">
        <v>561</v>
      </c>
      <c r="C57" s="45">
        <v>0</v>
      </c>
      <c r="D57" s="45">
        <v>0</v>
      </c>
      <c r="F57" s="45">
        <v>0</v>
      </c>
      <c r="G57" s="18"/>
    </row>
    <row r="58" spans="1:7" ht="14.45" customHeight="1" x14ac:dyDescent="0.25">
      <c r="A58" s="18" t="s">
        <v>562</v>
      </c>
      <c r="B58" s="18" t="s">
        <v>563</v>
      </c>
      <c r="C58" s="45">
        <v>0</v>
      </c>
      <c r="D58" s="45">
        <v>0</v>
      </c>
      <c r="F58" s="45">
        <v>0</v>
      </c>
      <c r="G58" s="18"/>
    </row>
    <row r="59" spans="1:7" ht="14.45" customHeight="1" x14ac:dyDescent="0.25">
      <c r="A59" s="18" t="s">
        <v>564</v>
      </c>
      <c r="B59" s="18" t="s">
        <v>565</v>
      </c>
      <c r="C59" s="45">
        <v>0</v>
      </c>
      <c r="D59" s="45">
        <v>0</v>
      </c>
      <c r="F59" s="45">
        <v>0</v>
      </c>
      <c r="G59" s="18"/>
    </row>
    <row r="60" spans="1:7" ht="14.45" customHeight="1" x14ac:dyDescent="0.25">
      <c r="A60" s="18" t="s">
        <v>566</v>
      </c>
      <c r="B60" s="18" t="s">
        <v>567</v>
      </c>
      <c r="C60" s="45">
        <v>0</v>
      </c>
      <c r="D60" s="45">
        <v>0</v>
      </c>
      <c r="F60" s="45">
        <v>0</v>
      </c>
      <c r="G60" s="18"/>
    </row>
    <row r="61" spans="1:7" ht="14.45" customHeight="1" x14ac:dyDescent="0.25">
      <c r="A61" s="18" t="s">
        <v>568</v>
      </c>
      <c r="B61" s="18" t="s">
        <v>569</v>
      </c>
      <c r="C61" s="45">
        <v>0</v>
      </c>
      <c r="D61" s="45">
        <v>0</v>
      </c>
      <c r="F61" s="45">
        <v>0</v>
      </c>
      <c r="G61" s="18"/>
    </row>
    <row r="62" spans="1:7" ht="14.45" customHeight="1" x14ac:dyDescent="0.25">
      <c r="A62" s="18" t="s">
        <v>570</v>
      </c>
      <c r="B62" s="18" t="s">
        <v>571</v>
      </c>
      <c r="C62" s="45">
        <v>0</v>
      </c>
      <c r="D62" s="45">
        <v>0</v>
      </c>
      <c r="F62" s="45">
        <v>0</v>
      </c>
      <c r="G62" s="18"/>
    </row>
    <row r="63" spans="1:7" ht="14.45" customHeight="1" x14ac:dyDescent="0.25">
      <c r="A63" s="18" t="s">
        <v>572</v>
      </c>
      <c r="B63" s="18" t="s">
        <v>573</v>
      </c>
      <c r="C63" s="45">
        <v>0</v>
      </c>
      <c r="D63" s="45">
        <v>0</v>
      </c>
      <c r="F63" s="45">
        <v>0</v>
      </c>
      <c r="G63" s="18"/>
    </row>
    <row r="64" spans="1:7" ht="14.45" customHeight="1" x14ac:dyDescent="0.25">
      <c r="A64" s="18" t="s">
        <v>574</v>
      </c>
      <c r="B64" s="18" t="s">
        <v>575</v>
      </c>
      <c r="C64" s="45">
        <v>0</v>
      </c>
      <c r="D64" s="45">
        <v>0</v>
      </c>
      <c r="F64" s="45">
        <v>0</v>
      </c>
      <c r="G64" s="18"/>
    </row>
    <row r="65" spans="1:7" ht="14.45" customHeight="1" x14ac:dyDescent="0.25">
      <c r="A65" s="18" t="s">
        <v>576</v>
      </c>
      <c r="B65" s="18" t="s">
        <v>577</v>
      </c>
      <c r="C65" s="45">
        <v>1</v>
      </c>
      <c r="D65" s="45">
        <v>1</v>
      </c>
      <c r="F65" s="45">
        <v>1</v>
      </c>
      <c r="G65" s="18"/>
    </row>
    <row r="66" spans="1:7" ht="14.45" customHeight="1" x14ac:dyDescent="0.25">
      <c r="A66" s="18" t="s">
        <v>578</v>
      </c>
      <c r="B66" s="18" t="s">
        <v>579</v>
      </c>
      <c r="C66" s="45">
        <v>0</v>
      </c>
      <c r="D66" s="45">
        <v>0</v>
      </c>
      <c r="F66" s="45">
        <v>0</v>
      </c>
      <c r="G66" s="18"/>
    </row>
    <row r="67" spans="1:7" ht="14.45" customHeight="1" x14ac:dyDescent="0.25">
      <c r="A67" s="18" t="s">
        <v>580</v>
      </c>
      <c r="B67" s="18" t="s">
        <v>581</v>
      </c>
      <c r="C67" s="45">
        <v>0</v>
      </c>
      <c r="D67" s="45">
        <v>0</v>
      </c>
      <c r="F67" s="45">
        <v>0</v>
      </c>
      <c r="G67" s="18"/>
    </row>
    <row r="68" spans="1:7" ht="14.45" customHeight="1" x14ac:dyDescent="0.25">
      <c r="A68" s="18" t="s">
        <v>582</v>
      </c>
      <c r="B68" s="18" t="s">
        <v>583</v>
      </c>
      <c r="C68" s="45">
        <v>0</v>
      </c>
      <c r="D68" s="45">
        <v>0</v>
      </c>
      <c r="F68" s="45">
        <v>0</v>
      </c>
      <c r="G68" s="18"/>
    </row>
    <row r="69" spans="1:7" ht="14.45" customHeight="1" x14ac:dyDescent="0.25">
      <c r="A69" s="18" t="s">
        <v>584</v>
      </c>
      <c r="B69" s="18" t="s">
        <v>585</v>
      </c>
      <c r="C69" s="45">
        <v>0</v>
      </c>
      <c r="D69" s="45">
        <v>0</v>
      </c>
      <c r="F69" s="45">
        <v>0</v>
      </c>
      <c r="G69" s="18"/>
    </row>
    <row r="70" spans="1:7" ht="14.45" customHeight="1" x14ac:dyDescent="0.25">
      <c r="A70" s="18" t="s">
        <v>586</v>
      </c>
      <c r="B70" s="18" t="s">
        <v>587</v>
      </c>
      <c r="C70" s="45">
        <v>0</v>
      </c>
      <c r="D70" s="45">
        <v>0</v>
      </c>
      <c r="F70" s="45">
        <v>0</v>
      </c>
      <c r="G70" s="18"/>
    </row>
    <row r="71" spans="1:7" ht="14.45" customHeight="1" x14ac:dyDescent="0.25">
      <c r="A71" s="18" t="s">
        <v>588</v>
      </c>
      <c r="B71" s="18" t="s">
        <v>589</v>
      </c>
      <c r="C71" s="45">
        <v>0</v>
      </c>
      <c r="D71" s="45">
        <v>0</v>
      </c>
      <c r="F71" s="45">
        <v>0</v>
      </c>
      <c r="G71" s="18"/>
    </row>
    <row r="72" spans="1:7" ht="14.45" customHeight="1" x14ac:dyDescent="0.25">
      <c r="A72" s="18" t="s">
        <v>590</v>
      </c>
      <c r="B72" s="73" t="s">
        <v>299</v>
      </c>
      <c r="C72" s="74">
        <f>SUM(C73:C75)</f>
        <v>0</v>
      </c>
      <c r="D72" s="74">
        <f>SUM(D73:D75)</f>
        <v>0</v>
      </c>
      <c r="E72" s="73"/>
      <c r="F72" s="74">
        <f>SUM(F73:F75)</f>
        <v>0</v>
      </c>
      <c r="G72" s="18"/>
    </row>
    <row r="73" spans="1:7" ht="14.45" customHeight="1" x14ac:dyDescent="0.25">
      <c r="A73" s="18" t="s">
        <v>591</v>
      </c>
      <c r="B73" s="18" t="s">
        <v>592</v>
      </c>
      <c r="C73" s="45">
        <v>0</v>
      </c>
      <c r="D73" s="45">
        <v>0</v>
      </c>
      <c r="F73" s="45">
        <v>0</v>
      </c>
      <c r="G73" s="18"/>
    </row>
    <row r="74" spans="1:7" ht="14.45" customHeight="1" x14ac:dyDescent="0.25">
      <c r="A74" s="18" t="s">
        <v>593</v>
      </c>
      <c r="B74" s="18" t="s">
        <v>594</v>
      </c>
      <c r="C74" s="45">
        <v>0</v>
      </c>
      <c r="D74" s="45">
        <v>0</v>
      </c>
      <c r="F74" s="45">
        <v>0</v>
      </c>
      <c r="G74" s="18"/>
    </row>
    <row r="75" spans="1:7" ht="14.45" customHeight="1" x14ac:dyDescent="0.25">
      <c r="A75" s="18" t="s">
        <v>595</v>
      </c>
      <c r="B75" s="18" t="s">
        <v>596</v>
      </c>
      <c r="C75" s="45">
        <v>0</v>
      </c>
      <c r="D75" s="45">
        <v>0</v>
      </c>
      <c r="F75" s="45">
        <v>0</v>
      </c>
      <c r="G75" s="18"/>
    </row>
    <row r="76" spans="1:7" ht="14.45" customHeight="1" x14ac:dyDescent="0.25">
      <c r="A76" s="18" t="s">
        <v>597</v>
      </c>
      <c r="B76" s="73" t="s">
        <v>97</v>
      </c>
      <c r="C76" s="45">
        <f>SUM(C77:C87)</f>
        <v>0</v>
      </c>
      <c r="D76" s="45">
        <f>SUM(D77:D87)</f>
        <v>0</v>
      </c>
      <c r="F76" s="45">
        <f>SUM(F77:F87)</f>
        <v>0</v>
      </c>
      <c r="G76" s="18"/>
    </row>
    <row r="77" spans="1:7" ht="14.45" customHeight="1" x14ac:dyDescent="0.25">
      <c r="A77" s="18" t="s">
        <v>598</v>
      </c>
      <c r="B77" s="18" t="s">
        <v>301</v>
      </c>
      <c r="C77" s="45">
        <v>0</v>
      </c>
      <c r="D77" s="45">
        <v>0</v>
      </c>
      <c r="F77" s="45">
        <v>0</v>
      </c>
      <c r="G77" s="18"/>
    </row>
    <row r="78" spans="1:7" ht="14.45" customHeight="1" x14ac:dyDescent="0.25">
      <c r="A78" s="18" t="s">
        <v>599</v>
      </c>
      <c r="B78" s="18" t="s">
        <v>600</v>
      </c>
      <c r="C78" s="45">
        <v>0</v>
      </c>
      <c r="D78" s="45">
        <v>0</v>
      </c>
      <c r="F78" s="45">
        <v>0</v>
      </c>
      <c r="G78" s="18"/>
    </row>
    <row r="79" spans="1:7" ht="14.45" customHeight="1" x14ac:dyDescent="0.25">
      <c r="A79" s="18" t="s">
        <v>601</v>
      </c>
      <c r="B79" s="18" t="s">
        <v>303</v>
      </c>
      <c r="C79" s="45">
        <v>0</v>
      </c>
      <c r="D79" s="45">
        <v>0</v>
      </c>
      <c r="F79" s="45">
        <v>0</v>
      </c>
      <c r="G79" s="18"/>
    </row>
    <row r="80" spans="1:7" ht="14.45" customHeight="1" x14ac:dyDescent="0.25">
      <c r="A80" s="18" t="s">
        <v>602</v>
      </c>
      <c r="B80" s="18" t="s">
        <v>305</v>
      </c>
      <c r="C80" s="45">
        <v>0</v>
      </c>
      <c r="D80" s="45">
        <v>0</v>
      </c>
      <c r="F80" s="45">
        <v>0</v>
      </c>
      <c r="G80" s="18"/>
    </row>
    <row r="81" spans="1:7" ht="14.45" customHeight="1" x14ac:dyDescent="0.25">
      <c r="A81" s="18" t="s">
        <v>603</v>
      </c>
      <c r="B81" s="18" t="s">
        <v>307</v>
      </c>
      <c r="C81" s="45">
        <v>0</v>
      </c>
      <c r="D81" s="45">
        <v>0</v>
      </c>
      <c r="F81" s="45">
        <v>0</v>
      </c>
      <c r="G81" s="18"/>
    </row>
    <row r="82" spans="1:7" ht="14.45" customHeight="1" x14ac:dyDescent="0.25">
      <c r="A82" s="18" t="s">
        <v>604</v>
      </c>
      <c r="B82" s="18" t="s">
        <v>309</v>
      </c>
      <c r="C82" s="45">
        <v>0</v>
      </c>
      <c r="D82" s="45">
        <v>0</v>
      </c>
      <c r="F82" s="45">
        <v>0</v>
      </c>
      <c r="G82" s="18"/>
    </row>
    <row r="83" spans="1:7" ht="14.45" customHeight="1" x14ac:dyDescent="0.25">
      <c r="A83" s="18" t="s">
        <v>605</v>
      </c>
      <c r="B83" s="18" t="s">
        <v>311</v>
      </c>
      <c r="C83" s="45">
        <v>0</v>
      </c>
      <c r="D83" s="45">
        <v>0</v>
      </c>
      <c r="F83" s="45">
        <v>0</v>
      </c>
      <c r="G83" s="18"/>
    </row>
    <row r="84" spans="1:7" ht="14.45" customHeight="1" x14ac:dyDescent="0.25">
      <c r="A84" s="18" t="s">
        <v>606</v>
      </c>
      <c r="B84" s="18" t="s">
        <v>313</v>
      </c>
      <c r="C84" s="45">
        <v>0</v>
      </c>
      <c r="D84" s="45">
        <v>0</v>
      </c>
      <c r="F84" s="45">
        <v>0</v>
      </c>
      <c r="G84" s="18"/>
    </row>
    <row r="85" spans="1:7" ht="14.45" customHeight="1" x14ac:dyDescent="0.25">
      <c r="A85" s="18" t="s">
        <v>607</v>
      </c>
      <c r="B85" s="18" t="s">
        <v>315</v>
      </c>
      <c r="C85" s="45">
        <v>0</v>
      </c>
      <c r="D85" s="45">
        <v>0</v>
      </c>
      <c r="F85" s="45">
        <v>0</v>
      </c>
      <c r="G85" s="18"/>
    </row>
    <row r="86" spans="1:7" ht="14.45" customHeight="1" x14ac:dyDescent="0.25">
      <c r="A86" s="18" t="s">
        <v>608</v>
      </c>
      <c r="B86" s="18" t="s">
        <v>317</v>
      </c>
      <c r="C86" s="45">
        <v>0</v>
      </c>
      <c r="D86" s="45">
        <v>0</v>
      </c>
      <c r="F86" s="45">
        <v>0</v>
      </c>
      <c r="G86" s="18"/>
    </row>
    <row r="87" spans="1:7" ht="14.45" customHeight="1" x14ac:dyDescent="0.25">
      <c r="A87" s="18" t="s">
        <v>609</v>
      </c>
      <c r="B87" s="18" t="s">
        <v>97</v>
      </c>
      <c r="C87" s="45">
        <v>0</v>
      </c>
      <c r="D87" s="45">
        <v>0</v>
      </c>
      <c r="F87" s="45">
        <v>0</v>
      </c>
      <c r="G87" s="18"/>
    </row>
    <row r="88" spans="1:7" ht="14.45" customHeight="1" outlineLevel="1" x14ac:dyDescent="0.25">
      <c r="A88" s="18" t="s">
        <v>610</v>
      </c>
      <c r="B88" s="50" t="s">
        <v>101</v>
      </c>
      <c r="C88" s="45"/>
      <c r="D88" s="45"/>
      <c r="F88" s="45"/>
      <c r="G88" s="18"/>
    </row>
    <row r="89" spans="1:7" ht="14.45" customHeight="1" outlineLevel="1" x14ac:dyDescent="0.25">
      <c r="A89" s="18" t="s">
        <v>611</v>
      </c>
      <c r="B89" s="50" t="s">
        <v>101</v>
      </c>
      <c r="C89" s="45"/>
      <c r="D89" s="45"/>
      <c r="F89" s="45"/>
      <c r="G89" s="18"/>
    </row>
    <row r="90" spans="1:7" ht="14.45" customHeight="1" outlineLevel="1" x14ac:dyDescent="0.25">
      <c r="A90" s="18" t="s">
        <v>612</v>
      </c>
      <c r="B90" s="50" t="s">
        <v>101</v>
      </c>
      <c r="C90" s="45"/>
      <c r="D90" s="45"/>
      <c r="F90" s="45"/>
      <c r="G90" s="18"/>
    </row>
    <row r="91" spans="1:7" ht="14.45" customHeight="1" outlineLevel="1" x14ac:dyDescent="0.25">
      <c r="A91" s="18" t="s">
        <v>613</v>
      </c>
      <c r="B91" s="50" t="s">
        <v>101</v>
      </c>
      <c r="C91" s="45"/>
      <c r="D91" s="45"/>
      <c r="F91" s="45"/>
      <c r="G91" s="18"/>
    </row>
    <row r="92" spans="1:7" ht="14.45" customHeight="1" outlineLevel="1" x14ac:dyDescent="0.25">
      <c r="A92" s="18" t="s">
        <v>614</v>
      </c>
      <c r="B92" s="50" t="s">
        <v>101</v>
      </c>
      <c r="C92" s="45"/>
      <c r="D92" s="45"/>
      <c r="F92" s="45"/>
      <c r="G92" s="18"/>
    </row>
    <row r="93" spans="1:7" ht="14.45" customHeight="1" outlineLevel="1" x14ac:dyDescent="0.25">
      <c r="A93" s="18" t="s">
        <v>615</v>
      </c>
      <c r="B93" s="50" t="s">
        <v>101</v>
      </c>
      <c r="C93" s="45"/>
      <c r="D93" s="45"/>
      <c r="F93" s="45"/>
      <c r="G93" s="18"/>
    </row>
    <row r="94" spans="1:7" ht="14.45" customHeight="1" outlineLevel="1" x14ac:dyDescent="0.25">
      <c r="A94" s="18" t="s">
        <v>616</v>
      </c>
      <c r="B94" s="50" t="s">
        <v>101</v>
      </c>
      <c r="C94" s="45"/>
      <c r="D94" s="45"/>
      <c r="F94" s="45"/>
      <c r="G94" s="18"/>
    </row>
    <row r="95" spans="1:7" ht="14.45" customHeight="1" outlineLevel="1" x14ac:dyDescent="0.25">
      <c r="A95" s="18" t="s">
        <v>617</v>
      </c>
      <c r="B95" s="50" t="s">
        <v>101</v>
      </c>
      <c r="C95" s="45"/>
      <c r="D95" s="45"/>
      <c r="F95" s="45"/>
      <c r="G95" s="18"/>
    </row>
    <row r="96" spans="1:7" ht="14.45" customHeight="1" outlineLevel="1" x14ac:dyDescent="0.25">
      <c r="A96" s="18" t="s">
        <v>618</v>
      </c>
      <c r="B96" s="50" t="s">
        <v>101</v>
      </c>
      <c r="C96" s="45"/>
      <c r="D96" s="45"/>
      <c r="F96" s="45"/>
      <c r="G96" s="18"/>
    </row>
    <row r="97" spans="1:7" ht="14.45" customHeight="1" outlineLevel="1" x14ac:dyDescent="0.25">
      <c r="A97" s="18" t="s">
        <v>619</v>
      </c>
      <c r="B97" s="50" t="s">
        <v>101</v>
      </c>
      <c r="C97" s="45"/>
      <c r="D97" s="45"/>
      <c r="F97" s="45"/>
      <c r="G97" s="18"/>
    </row>
    <row r="98" spans="1:7" ht="15" customHeight="1" x14ac:dyDescent="0.25">
      <c r="A98" s="40"/>
      <c r="B98" s="41" t="s">
        <v>620</v>
      </c>
      <c r="C98" s="40" t="s">
        <v>523</v>
      </c>
      <c r="D98" s="40" t="s">
        <v>524</v>
      </c>
      <c r="E98" s="42"/>
      <c r="F98" s="43" t="s">
        <v>488</v>
      </c>
      <c r="G98" s="43"/>
    </row>
    <row r="99" spans="1:7" ht="15" customHeight="1" x14ac:dyDescent="0.25">
      <c r="A99" s="18" t="s">
        <v>621</v>
      </c>
      <c r="B99" s="75" t="s">
        <v>622</v>
      </c>
      <c r="C99" s="124">
        <f>303.64013041/C12</f>
        <v>0.12695565049290988</v>
      </c>
      <c r="D99" s="45">
        <v>0</v>
      </c>
      <c r="F99" s="45">
        <f t="shared" ref="F99:F114" si="1">(C99*$C$12+D99*$C$13)/$C$15</f>
        <v>0.12695565049290988</v>
      </c>
      <c r="G99" s="18"/>
    </row>
    <row r="100" spans="1:7" ht="15" customHeight="1" x14ac:dyDescent="0.25">
      <c r="A100" s="18" t="s">
        <v>623</v>
      </c>
      <c r="B100" s="75" t="s">
        <v>624</v>
      </c>
      <c r="C100" s="124">
        <f>79.58229898/C12</f>
        <v>3.3274332088728403E-2</v>
      </c>
      <c r="D100" s="45">
        <v>0</v>
      </c>
      <c r="F100" s="45">
        <f t="shared" si="1"/>
        <v>3.3274332088728403E-2</v>
      </c>
      <c r="G100" s="18"/>
    </row>
    <row r="101" spans="1:7" ht="15" customHeight="1" x14ac:dyDescent="0.25">
      <c r="A101" s="18" t="s">
        <v>625</v>
      </c>
      <c r="B101" s="75" t="s">
        <v>626</v>
      </c>
      <c r="C101" s="124">
        <f>54.86689776/C12</f>
        <v>2.294052069547977E-2</v>
      </c>
      <c r="D101" s="45">
        <v>0</v>
      </c>
      <c r="F101" s="45">
        <f t="shared" si="1"/>
        <v>2.294052069547977E-2</v>
      </c>
      <c r="G101" s="18"/>
    </row>
    <row r="102" spans="1:7" ht="15" customHeight="1" x14ac:dyDescent="0.25">
      <c r="A102" s="18" t="s">
        <v>627</v>
      </c>
      <c r="B102" s="75" t="s">
        <v>628</v>
      </c>
      <c r="C102" s="124">
        <f>37.63103144/C12</f>
        <v>1.573399428044444E-2</v>
      </c>
      <c r="D102" s="45">
        <v>0</v>
      </c>
      <c r="F102" s="45">
        <f t="shared" si="1"/>
        <v>1.573399428044444E-2</v>
      </c>
      <c r="G102" s="18"/>
    </row>
    <row r="103" spans="1:7" ht="15" customHeight="1" x14ac:dyDescent="0.25">
      <c r="A103" s="18" t="s">
        <v>629</v>
      </c>
      <c r="B103" s="75" t="s">
        <v>630</v>
      </c>
      <c r="C103" s="124">
        <f>81.44082367/C12</f>
        <v>3.4051403981885227E-2</v>
      </c>
      <c r="D103" s="45">
        <v>0</v>
      </c>
      <c r="F103" s="45">
        <f t="shared" si="1"/>
        <v>3.4051403981885227E-2</v>
      </c>
      <c r="G103" s="18"/>
    </row>
    <row r="104" spans="1:7" ht="15" customHeight="1" x14ac:dyDescent="0.25">
      <c r="A104" s="18" t="s">
        <v>631</v>
      </c>
      <c r="B104" s="75" t="s">
        <v>632</v>
      </c>
      <c r="C104" s="124">
        <f>368.05963156/C12</f>
        <v>0.15389023144531508</v>
      </c>
      <c r="D104" s="45">
        <v>0</v>
      </c>
      <c r="F104" s="45">
        <f t="shared" si="1"/>
        <v>0.15389023144531508</v>
      </c>
      <c r="G104" s="18"/>
    </row>
    <row r="105" spans="1:7" ht="15" customHeight="1" x14ac:dyDescent="0.25">
      <c r="A105" s="18" t="s">
        <v>633</v>
      </c>
      <c r="B105" s="75" t="s">
        <v>634</v>
      </c>
      <c r="C105" s="124">
        <f>468.73468822/C12</f>
        <v>0.19598370337678386</v>
      </c>
      <c r="D105" s="45">
        <v>0</v>
      </c>
      <c r="F105" s="45">
        <f t="shared" si="1"/>
        <v>0.19598370337678386</v>
      </c>
      <c r="G105" s="18"/>
    </row>
    <row r="106" spans="1:7" ht="15" customHeight="1" x14ac:dyDescent="0.25">
      <c r="A106" s="18" t="s">
        <v>635</v>
      </c>
      <c r="B106" s="75" t="s">
        <v>636</v>
      </c>
      <c r="C106" s="124">
        <f>66.0819897/C12</f>
        <v>2.7629687738906908E-2</v>
      </c>
      <c r="D106" s="45">
        <v>0</v>
      </c>
      <c r="F106" s="45">
        <f t="shared" si="1"/>
        <v>2.7629687738906908E-2</v>
      </c>
      <c r="G106" s="18"/>
    </row>
    <row r="107" spans="1:7" ht="15" customHeight="1" x14ac:dyDescent="0.25">
      <c r="A107" s="18" t="s">
        <v>637</v>
      </c>
      <c r="B107" s="75" t="s">
        <v>638</v>
      </c>
      <c r="C107" s="124">
        <f>49.83362045/C12</f>
        <v>2.0836045920885848E-2</v>
      </c>
      <c r="D107" s="45">
        <v>0</v>
      </c>
      <c r="F107" s="45">
        <f t="shared" si="1"/>
        <v>2.0836045920885848E-2</v>
      </c>
      <c r="G107" s="18"/>
    </row>
    <row r="108" spans="1:7" ht="15" customHeight="1" x14ac:dyDescent="0.25">
      <c r="A108" s="18" t="s">
        <v>639</v>
      </c>
      <c r="B108" s="75" t="s">
        <v>640</v>
      </c>
      <c r="C108" s="124">
        <f>36.48520487/C12</f>
        <v>1.5254910183918774E-2</v>
      </c>
      <c r="D108" s="45">
        <v>0</v>
      </c>
      <c r="F108" s="45">
        <f t="shared" si="1"/>
        <v>1.5254910183918774E-2</v>
      </c>
      <c r="G108" s="18"/>
    </row>
    <row r="109" spans="1:7" ht="15" customHeight="1" x14ac:dyDescent="0.25">
      <c r="A109" s="18" t="s">
        <v>641</v>
      </c>
      <c r="B109" s="75" t="s">
        <v>642</v>
      </c>
      <c r="C109" s="124">
        <f>144.73186923/C12</f>
        <v>6.0514163856861126E-2</v>
      </c>
      <c r="D109" s="45">
        <v>0</v>
      </c>
      <c r="F109" s="45">
        <f t="shared" si="1"/>
        <v>6.0514163856861126E-2</v>
      </c>
      <c r="G109" s="18"/>
    </row>
    <row r="110" spans="1:7" ht="15" customHeight="1" x14ac:dyDescent="0.25">
      <c r="A110" s="18" t="s">
        <v>643</v>
      </c>
      <c r="B110" s="75" t="s">
        <v>644</v>
      </c>
      <c r="C110" s="124">
        <f>355.86763671/C12</f>
        <v>0.14879260935268215</v>
      </c>
      <c r="D110" s="45">
        <v>0</v>
      </c>
      <c r="F110" s="45">
        <f t="shared" si="1"/>
        <v>0.14879260935268215</v>
      </c>
      <c r="G110" s="18"/>
    </row>
    <row r="111" spans="1:7" ht="15" customHeight="1" x14ac:dyDescent="0.25">
      <c r="A111" s="18" t="s">
        <v>645</v>
      </c>
      <c r="B111" s="75" t="s">
        <v>646</v>
      </c>
      <c r="C111" s="124">
        <f>26.02001448/C12</f>
        <v>1.0879286146013795E-2</v>
      </c>
      <c r="D111" s="45">
        <v>0</v>
      </c>
      <c r="F111" s="45">
        <f t="shared" si="1"/>
        <v>1.0879286146013795E-2</v>
      </c>
      <c r="G111" s="18"/>
    </row>
    <row r="112" spans="1:7" ht="15" customHeight="1" x14ac:dyDescent="0.25">
      <c r="A112" s="18" t="s">
        <v>647</v>
      </c>
      <c r="B112" s="75" t="s">
        <v>648</v>
      </c>
      <c r="C112" s="124">
        <f>27.72948913/C12</f>
        <v>1.1594038395325639E-2</v>
      </c>
      <c r="D112" s="45">
        <v>0</v>
      </c>
      <c r="F112" s="45">
        <f t="shared" si="1"/>
        <v>1.1594038395325639E-2</v>
      </c>
      <c r="G112" s="18"/>
    </row>
    <row r="113" spans="1:7" ht="15" customHeight="1" x14ac:dyDescent="0.25">
      <c r="A113" s="18" t="s">
        <v>649</v>
      </c>
      <c r="B113" s="75" t="s">
        <v>650</v>
      </c>
      <c r="C113" s="124">
        <f>225.79123756/C12</f>
        <v>9.4406076697841165E-2</v>
      </c>
      <c r="D113" s="45">
        <v>0</v>
      </c>
      <c r="F113" s="45">
        <f t="shared" si="1"/>
        <v>9.4406076697841165E-2</v>
      </c>
      <c r="G113" s="18"/>
    </row>
    <row r="114" spans="1:7" ht="15" customHeight="1" x14ac:dyDescent="0.25">
      <c r="A114" s="18" t="s">
        <v>651</v>
      </c>
      <c r="B114" s="75" t="s">
        <v>652</v>
      </c>
      <c r="C114" s="45">
        <f>65.20580773/C12</f>
        <v>2.7263345346017969E-2</v>
      </c>
      <c r="D114" s="45">
        <v>0</v>
      </c>
      <c r="F114" s="45">
        <f t="shared" si="1"/>
        <v>2.7263345346017969E-2</v>
      </c>
      <c r="G114" s="18"/>
    </row>
    <row r="115" spans="1:7" ht="14.45" customHeight="1" x14ac:dyDescent="0.25">
      <c r="A115" s="18" t="s">
        <v>653</v>
      </c>
      <c r="B115" s="18" t="s">
        <v>654</v>
      </c>
      <c r="C115" s="45" t="s">
        <v>369</v>
      </c>
      <c r="D115" s="45" t="s">
        <v>369</v>
      </c>
      <c r="F115" s="45" t="s">
        <v>369</v>
      </c>
      <c r="G115" s="18"/>
    </row>
    <row r="116" spans="1:7" ht="14.45" customHeight="1" x14ac:dyDescent="0.25">
      <c r="A116" s="18" t="s">
        <v>655</v>
      </c>
      <c r="B116" s="18" t="s">
        <v>654</v>
      </c>
      <c r="C116" s="45" t="s">
        <v>369</v>
      </c>
      <c r="D116" s="45" t="s">
        <v>369</v>
      </c>
      <c r="F116" s="45" t="s">
        <v>369</v>
      </c>
      <c r="G116" s="18"/>
    </row>
    <row r="117" spans="1:7" ht="14.45" customHeight="1" x14ac:dyDescent="0.25">
      <c r="A117" s="18" t="s">
        <v>656</v>
      </c>
      <c r="B117" s="18" t="s">
        <v>654</v>
      </c>
      <c r="C117" s="45" t="s">
        <v>369</v>
      </c>
      <c r="D117" s="45" t="s">
        <v>369</v>
      </c>
      <c r="F117" s="45" t="s">
        <v>369</v>
      </c>
      <c r="G117" s="18"/>
    </row>
    <row r="118" spans="1:7" ht="14.45" customHeight="1" x14ac:dyDescent="0.25">
      <c r="A118" s="18" t="s">
        <v>657</v>
      </c>
      <c r="B118" s="18" t="s">
        <v>654</v>
      </c>
      <c r="C118" s="45" t="s">
        <v>369</v>
      </c>
      <c r="D118" s="45" t="s">
        <v>369</v>
      </c>
      <c r="F118" s="45" t="s">
        <v>369</v>
      </c>
      <c r="G118" s="18"/>
    </row>
    <row r="119" spans="1:7" ht="14.45" customHeight="1" x14ac:dyDescent="0.25">
      <c r="A119" s="18" t="s">
        <v>658</v>
      </c>
      <c r="B119" s="18" t="s">
        <v>654</v>
      </c>
      <c r="C119" s="45" t="s">
        <v>369</v>
      </c>
      <c r="D119" s="45" t="s">
        <v>369</v>
      </c>
      <c r="F119" s="45" t="s">
        <v>369</v>
      </c>
      <c r="G119" s="18"/>
    </row>
    <row r="120" spans="1:7" ht="14.45" customHeight="1" x14ac:dyDescent="0.25">
      <c r="A120" s="18" t="s">
        <v>659</v>
      </c>
      <c r="B120" s="18" t="s">
        <v>654</v>
      </c>
      <c r="C120" s="45" t="s">
        <v>369</v>
      </c>
      <c r="D120" s="45" t="s">
        <v>369</v>
      </c>
      <c r="F120" s="45" t="s">
        <v>369</v>
      </c>
      <c r="G120" s="18"/>
    </row>
    <row r="121" spans="1:7" ht="14.45" customHeight="1" x14ac:dyDescent="0.25">
      <c r="A121" s="18" t="s">
        <v>660</v>
      </c>
      <c r="B121" s="18" t="s">
        <v>654</v>
      </c>
      <c r="C121" s="45" t="s">
        <v>369</v>
      </c>
      <c r="D121" s="45" t="s">
        <v>369</v>
      </c>
      <c r="F121" s="45" t="s">
        <v>369</v>
      </c>
      <c r="G121" s="18"/>
    </row>
    <row r="122" spans="1:7" ht="14.45" customHeight="1" x14ac:dyDescent="0.25">
      <c r="A122" s="18" t="s">
        <v>661</v>
      </c>
      <c r="B122" s="18" t="s">
        <v>654</v>
      </c>
      <c r="C122" s="45" t="s">
        <v>369</v>
      </c>
      <c r="D122" s="45" t="s">
        <v>369</v>
      </c>
      <c r="F122" s="45" t="s">
        <v>369</v>
      </c>
      <c r="G122" s="18"/>
    </row>
    <row r="123" spans="1:7" ht="14.45" customHeight="1" x14ac:dyDescent="0.25">
      <c r="A123" s="18" t="s">
        <v>662</v>
      </c>
      <c r="B123" s="18" t="s">
        <v>654</v>
      </c>
      <c r="C123" s="45" t="s">
        <v>369</v>
      </c>
      <c r="D123" s="45" t="s">
        <v>369</v>
      </c>
      <c r="F123" s="45" t="s">
        <v>369</v>
      </c>
      <c r="G123" s="18"/>
    </row>
    <row r="124" spans="1:7" ht="14.45" customHeight="1" x14ac:dyDescent="0.25">
      <c r="A124" s="18" t="s">
        <v>663</v>
      </c>
      <c r="B124" s="18" t="s">
        <v>654</v>
      </c>
      <c r="C124" s="45" t="s">
        <v>369</v>
      </c>
      <c r="D124" s="45" t="s">
        <v>369</v>
      </c>
      <c r="F124" s="45" t="s">
        <v>369</v>
      </c>
      <c r="G124" s="18"/>
    </row>
    <row r="125" spans="1:7" ht="14.45" customHeight="1" x14ac:dyDescent="0.25">
      <c r="A125" s="18" t="s">
        <v>664</v>
      </c>
      <c r="B125" s="18" t="s">
        <v>654</v>
      </c>
      <c r="C125" s="45" t="s">
        <v>369</v>
      </c>
      <c r="D125" s="45" t="s">
        <v>369</v>
      </c>
      <c r="F125" s="45" t="s">
        <v>369</v>
      </c>
      <c r="G125" s="18"/>
    </row>
    <row r="126" spans="1:7" ht="14.45" customHeight="1" x14ac:dyDescent="0.25">
      <c r="A126" s="18" t="s">
        <v>665</v>
      </c>
      <c r="B126" s="18" t="s">
        <v>654</v>
      </c>
      <c r="C126" s="45" t="s">
        <v>369</v>
      </c>
      <c r="D126" s="45" t="s">
        <v>369</v>
      </c>
      <c r="F126" s="45" t="s">
        <v>369</v>
      </c>
      <c r="G126" s="18"/>
    </row>
    <row r="127" spans="1:7" ht="14.45" customHeight="1" x14ac:dyDescent="0.25">
      <c r="A127" s="18" t="s">
        <v>666</v>
      </c>
      <c r="B127" s="18" t="s">
        <v>654</v>
      </c>
      <c r="C127" s="45" t="s">
        <v>369</v>
      </c>
      <c r="D127" s="45" t="s">
        <v>369</v>
      </c>
      <c r="F127" s="45" t="s">
        <v>369</v>
      </c>
      <c r="G127" s="18"/>
    </row>
    <row r="128" spans="1:7" ht="14.45" customHeight="1" x14ac:dyDescent="0.25">
      <c r="A128" s="18" t="s">
        <v>667</v>
      </c>
      <c r="B128" s="18" t="s">
        <v>654</v>
      </c>
      <c r="C128" s="45" t="s">
        <v>369</v>
      </c>
      <c r="D128" s="45" t="s">
        <v>369</v>
      </c>
      <c r="F128" s="45" t="s">
        <v>369</v>
      </c>
      <c r="G128" s="18"/>
    </row>
    <row r="129" spans="1:7" ht="14.45" customHeight="1" x14ac:dyDescent="0.25">
      <c r="A129" s="18" t="s">
        <v>668</v>
      </c>
      <c r="B129" s="18" t="s">
        <v>654</v>
      </c>
      <c r="C129" s="45" t="s">
        <v>369</v>
      </c>
      <c r="D129" s="45" t="s">
        <v>369</v>
      </c>
      <c r="F129" s="45" t="s">
        <v>369</v>
      </c>
      <c r="G129" s="18"/>
    </row>
    <row r="130" spans="1:7" ht="14.45" customHeight="1" x14ac:dyDescent="0.25">
      <c r="A130" s="18" t="s">
        <v>669</v>
      </c>
      <c r="C130" s="45"/>
      <c r="D130" s="45"/>
      <c r="F130" s="45"/>
      <c r="G130" s="18"/>
    </row>
    <row r="131" spans="1:7" ht="14.45" customHeight="1" x14ac:dyDescent="0.25">
      <c r="A131" s="18" t="s">
        <v>670</v>
      </c>
      <c r="C131" s="45"/>
      <c r="D131" s="45"/>
      <c r="F131" s="45"/>
      <c r="G131" s="18"/>
    </row>
    <row r="132" spans="1:7" ht="14.45" customHeight="1" x14ac:dyDescent="0.25">
      <c r="A132" s="18" t="s">
        <v>671</v>
      </c>
      <c r="C132" s="45"/>
      <c r="D132" s="45"/>
      <c r="F132" s="45"/>
      <c r="G132" s="18"/>
    </row>
    <row r="133" spans="1:7" ht="14.45" customHeight="1" x14ac:dyDescent="0.25">
      <c r="A133" s="18" t="s">
        <v>672</v>
      </c>
      <c r="C133" s="45"/>
      <c r="D133" s="45"/>
      <c r="F133" s="45"/>
      <c r="G133" s="18"/>
    </row>
    <row r="134" spans="1:7" ht="14.45" customHeight="1" x14ac:dyDescent="0.25">
      <c r="A134" s="18" t="s">
        <v>673</v>
      </c>
      <c r="C134" s="45"/>
      <c r="D134" s="45"/>
      <c r="F134" s="45"/>
      <c r="G134" s="18"/>
    </row>
    <row r="135" spans="1:7" ht="14.45" customHeight="1" x14ac:dyDescent="0.25">
      <c r="A135" s="18" t="s">
        <v>674</v>
      </c>
      <c r="C135" s="45"/>
      <c r="D135" s="45"/>
      <c r="F135" s="45"/>
      <c r="G135" s="18"/>
    </row>
    <row r="136" spans="1:7" ht="14.45" customHeight="1" x14ac:dyDescent="0.25">
      <c r="A136" s="18" t="s">
        <v>675</v>
      </c>
      <c r="C136" s="45"/>
      <c r="D136" s="45"/>
      <c r="F136" s="45"/>
      <c r="G136" s="18"/>
    </row>
    <row r="137" spans="1:7" ht="14.45" customHeight="1" x14ac:dyDescent="0.25">
      <c r="A137" s="18" t="s">
        <v>676</v>
      </c>
      <c r="C137" s="45"/>
      <c r="D137" s="45"/>
      <c r="F137" s="45"/>
      <c r="G137" s="18"/>
    </row>
    <row r="138" spans="1:7" ht="14.45" customHeight="1" x14ac:dyDescent="0.25">
      <c r="A138" s="18" t="s">
        <v>677</v>
      </c>
      <c r="C138" s="45"/>
      <c r="D138" s="45"/>
      <c r="F138" s="45"/>
      <c r="G138" s="18"/>
    </row>
    <row r="139" spans="1:7" ht="14.45" customHeight="1" x14ac:dyDescent="0.25">
      <c r="A139" s="18" t="s">
        <v>678</v>
      </c>
      <c r="C139" s="45"/>
      <c r="D139" s="45"/>
      <c r="F139" s="45"/>
      <c r="G139" s="18"/>
    </row>
    <row r="140" spans="1:7" ht="14.45" customHeight="1" x14ac:dyDescent="0.25">
      <c r="A140" s="18" t="s">
        <v>679</v>
      </c>
      <c r="C140" s="45"/>
      <c r="D140" s="45"/>
      <c r="F140" s="45"/>
      <c r="G140" s="18"/>
    </row>
    <row r="141" spans="1:7" ht="14.45" customHeight="1" x14ac:dyDescent="0.25">
      <c r="A141" s="18" t="s">
        <v>680</v>
      </c>
      <c r="C141" s="45"/>
      <c r="D141" s="45"/>
      <c r="F141" s="45"/>
      <c r="G141" s="18"/>
    </row>
    <row r="142" spans="1:7" ht="14.45" customHeight="1" x14ac:dyDescent="0.25">
      <c r="A142" s="18" t="s">
        <v>681</v>
      </c>
      <c r="C142" s="45"/>
      <c r="D142" s="45"/>
      <c r="F142" s="45"/>
      <c r="G142" s="18"/>
    </row>
    <row r="143" spans="1:7" ht="14.45" customHeight="1" x14ac:dyDescent="0.25">
      <c r="A143" s="18" t="s">
        <v>682</v>
      </c>
      <c r="C143" s="45"/>
      <c r="D143" s="45"/>
      <c r="F143" s="45"/>
      <c r="G143" s="18"/>
    </row>
    <row r="144" spans="1:7" ht="14.45" customHeight="1" x14ac:dyDescent="0.25">
      <c r="A144" s="18" t="s">
        <v>683</v>
      </c>
      <c r="C144" s="45"/>
      <c r="D144" s="45"/>
      <c r="F144" s="45"/>
      <c r="G144" s="18"/>
    </row>
    <row r="145" spans="1:7" ht="14.45" customHeight="1" x14ac:dyDescent="0.25">
      <c r="A145" s="18" t="s">
        <v>684</v>
      </c>
      <c r="C145" s="45"/>
      <c r="D145" s="45"/>
      <c r="F145" s="45"/>
      <c r="G145" s="18"/>
    </row>
    <row r="146" spans="1:7" ht="14.45" customHeight="1" x14ac:dyDescent="0.25">
      <c r="A146" s="18" t="s">
        <v>685</v>
      </c>
      <c r="C146" s="45"/>
      <c r="D146" s="45"/>
      <c r="F146" s="45"/>
      <c r="G146" s="18"/>
    </row>
    <row r="147" spans="1:7" ht="14.45" customHeight="1" x14ac:dyDescent="0.25">
      <c r="A147" s="18" t="s">
        <v>686</v>
      </c>
      <c r="C147" s="45"/>
      <c r="D147" s="45"/>
      <c r="F147" s="45"/>
      <c r="G147" s="18"/>
    </row>
    <row r="148" spans="1:7" ht="14.45" customHeight="1" x14ac:dyDescent="0.25">
      <c r="A148" s="18" t="s">
        <v>687</v>
      </c>
      <c r="C148" s="45"/>
      <c r="D148" s="45"/>
      <c r="F148" s="45"/>
      <c r="G148" s="18"/>
    </row>
    <row r="149" spans="1:7" ht="15" customHeight="1" x14ac:dyDescent="0.25">
      <c r="A149" s="40"/>
      <c r="B149" s="72" t="s">
        <v>688</v>
      </c>
      <c r="C149" s="40" t="s">
        <v>523</v>
      </c>
      <c r="D149" s="40" t="s">
        <v>524</v>
      </c>
      <c r="E149" s="42"/>
      <c r="F149" s="43" t="s">
        <v>488</v>
      </c>
      <c r="G149" s="43"/>
    </row>
    <row r="150" spans="1:7" ht="15" customHeight="1" x14ac:dyDescent="0.25">
      <c r="A150" s="18" t="s">
        <v>689</v>
      </c>
      <c r="B150" s="18" t="s">
        <v>690</v>
      </c>
      <c r="C150" s="124">
        <f>0/C12</f>
        <v>0</v>
      </c>
      <c r="D150" s="45">
        <v>0</v>
      </c>
      <c r="E150" s="19"/>
      <c r="F150" s="45">
        <f>(C150*C12+D150*C13)/$C$15</f>
        <v>0</v>
      </c>
      <c r="G150" s="76"/>
    </row>
    <row r="151" spans="1:7" ht="15" customHeight="1" x14ac:dyDescent="0.25">
      <c r="A151" s="18" t="s">
        <v>691</v>
      </c>
      <c r="B151" s="18" t="s">
        <v>692</v>
      </c>
      <c r="C151" s="124">
        <f>2391.31468922/C12</f>
        <v>0.99983790513211235</v>
      </c>
      <c r="D151" s="45">
        <v>0</v>
      </c>
      <c r="E151" s="19"/>
      <c r="F151" s="45">
        <f>(C151*C12+D151*C13)/C15</f>
        <v>0.99983790513211235</v>
      </c>
    </row>
    <row r="152" spans="1:7" ht="15" customHeight="1" x14ac:dyDescent="0.25">
      <c r="A152" s="18" t="s">
        <v>693</v>
      </c>
      <c r="B152" s="18" t="s">
        <v>694</v>
      </c>
      <c r="C152" s="124">
        <f>0.38768268/C12</f>
        <v>1.6209486788777141E-4</v>
      </c>
      <c r="D152" s="45">
        <v>0</v>
      </c>
      <c r="E152" s="19"/>
      <c r="F152" s="45">
        <f>(C152*C12+D152*C13)/C15</f>
        <v>1.6209486788777141E-4</v>
      </c>
    </row>
    <row r="153" spans="1:7" ht="15" customHeight="1" outlineLevel="1" x14ac:dyDescent="0.25">
      <c r="A153" s="18" t="s">
        <v>695</v>
      </c>
      <c r="B153" s="18" t="s">
        <v>97</v>
      </c>
      <c r="C153" s="124">
        <v>0</v>
      </c>
      <c r="D153" s="45">
        <v>0</v>
      </c>
      <c r="E153" s="19"/>
      <c r="F153" s="45">
        <v>0</v>
      </c>
    </row>
    <row r="154" spans="1:7" ht="14.45" customHeight="1" outlineLevel="1" x14ac:dyDescent="0.25">
      <c r="A154" s="18" t="s">
        <v>696</v>
      </c>
      <c r="C154" s="45"/>
      <c r="D154" s="45"/>
      <c r="E154" s="19"/>
      <c r="F154" s="45"/>
    </row>
    <row r="155" spans="1:7" ht="14.45" customHeight="1" outlineLevel="1" x14ac:dyDescent="0.25">
      <c r="A155" s="18" t="s">
        <v>697</v>
      </c>
      <c r="C155" s="45"/>
      <c r="D155" s="45"/>
      <c r="E155" s="19"/>
      <c r="F155" s="45"/>
    </row>
    <row r="156" spans="1:7" ht="14.45" customHeight="1" outlineLevel="1" x14ac:dyDescent="0.25">
      <c r="A156" s="18" t="s">
        <v>698</v>
      </c>
      <c r="C156" s="45"/>
      <c r="D156" s="45"/>
      <c r="E156" s="19"/>
      <c r="F156" s="45"/>
    </row>
    <row r="157" spans="1:7" ht="14.45" customHeight="1" outlineLevel="1" x14ac:dyDescent="0.25">
      <c r="A157" s="18" t="s">
        <v>699</v>
      </c>
      <c r="C157" s="45"/>
      <c r="D157" s="45"/>
      <c r="E157" s="19"/>
      <c r="F157" s="45"/>
    </row>
    <row r="158" spans="1:7" ht="14.45" customHeight="1" outlineLevel="1" x14ac:dyDescent="0.25">
      <c r="A158" s="18" t="s">
        <v>700</v>
      </c>
      <c r="C158" s="45"/>
      <c r="D158" s="45"/>
      <c r="E158" s="19"/>
      <c r="F158" s="45"/>
    </row>
    <row r="159" spans="1:7" ht="15" customHeight="1" x14ac:dyDescent="0.25">
      <c r="A159" s="40"/>
      <c r="B159" s="41" t="s">
        <v>701</v>
      </c>
      <c r="C159" s="40" t="s">
        <v>523</v>
      </c>
      <c r="D159" s="40" t="s">
        <v>524</v>
      </c>
      <c r="E159" s="42"/>
      <c r="F159" s="43" t="s">
        <v>488</v>
      </c>
      <c r="G159" s="43"/>
    </row>
    <row r="160" spans="1:7" ht="15" customHeight="1" x14ac:dyDescent="0.25">
      <c r="A160" s="18" t="s">
        <v>702</v>
      </c>
      <c r="B160" s="18" t="s">
        <v>703</v>
      </c>
      <c r="C160" s="124">
        <f>0/C12</f>
        <v>0</v>
      </c>
      <c r="D160" s="45">
        <v>0</v>
      </c>
      <c r="E160" s="19"/>
      <c r="F160" s="45">
        <f t="shared" ref="F160:F165" si="2">(C160*$C$12+D160*$C$13)/$C$15</f>
        <v>0</v>
      </c>
    </row>
    <row r="161" spans="1:7" ht="15" customHeight="1" x14ac:dyDescent="0.25">
      <c r="A161" s="18" t="s">
        <v>704</v>
      </c>
      <c r="B161" s="18" t="s">
        <v>705</v>
      </c>
      <c r="C161" s="124">
        <f>108.49481309/C12</f>
        <v>4.5363007690547331E-2</v>
      </c>
      <c r="D161" s="45">
        <v>0</v>
      </c>
      <c r="E161" s="19"/>
      <c r="F161" s="45">
        <f t="shared" si="2"/>
        <v>4.5363007690547331E-2</v>
      </c>
    </row>
    <row r="162" spans="1:7" ht="15" customHeight="1" x14ac:dyDescent="0.25">
      <c r="A162" s="18" t="s">
        <v>706</v>
      </c>
      <c r="B162" s="18" t="s">
        <v>97</v>
      </c>
      <c r="C162" s="124">
        <f>SUM(C163:C165)</f>
        <v>0.95463699230945276</v>
      </c>
      <c r="D162" s="45">
        <v>0</v>
      </c>
      <c r="E162" s="19"/>
      <c r="F162" s="45">
        <f t="shared" si="2"/>
        <v>0.95463699230945276</v>
      </c>
    </row>
    <row r="163" spans="1:7" ht="15" customHeight="1" outlineLevel="1" x14ac:dyDescent="0.25">
      <c r="A163" s="18" t="s">
        <v>707</v>
      </c>
      <c r="B163" s="77" t="s">
        <v>708</v>
      </c>
      <c r="C163" s="124">
        <f>0/C12</f>
        <v>0</v>
      </c>
      <c r="D163" s="45">
        <v>0</v>
      </c>
      <c r="E163" s="19"/>
      <c r="F163" s="45">
        <f t="shared" si="2"/>
        <v>0</v>
      </c>
    </row>
    <row r="164" spans="1:7" ht="15" customHeight="1" outlineLevel="1" x14ac:dyDescent="0.25">
      <c r="A164" s="18" t="s">
        <v>709</v>
      </c>
      <c r="B164" s="77" t="s">
        <v>710</v>
      </c>
      <c r="C164" s="45">
        <f>0/C12</f>
        <v>0</v>
      </c>
      <c r="D164" s="45">
        <v>0</v>
      </c>
      <c r="E164" s="19"/>
      <c r="F164" s="45">
        <f t="shared" si="2"/>
        <v>0</v>
      </c>
    </row>
    <row r="165" spans="1:7" ht="15" customHeight="1" outlineLevel="1" x14ac:dyDescent="0.25">
      <c r="A165" s="18" t="s">
        <v>711</v>
      </c>
      <c r="B165" s="77" t="s">
        <v>712</v>
      </c>
      <c r="C165" s="45">
        <f>2283.20755881/C12</f>
        <v>0.95463699230945276</v>
      </c>
      <c r="D165" s="45">
        <v>0</v>
      </c>
      <c r="E165" s="19"/>
      <c r="F165" s="45">
        <f t="shared" si="2"/>
        <v>0.95463699230945276</v>
      </c>
    </row>
    <row r="166" spans="1:7" ht="15" customHeight="1" outlineLevel="1" x14ac:dyDescent="0.25">
      <c r="A166" s="18" t="s">
        <v>713</v>
      </c>
      <c r="C166" s="45"/>
      <c r="D166" s="45"/>
      <c r="E166" s="19"/>
      <c r="F166" s="45"/>
    </row>
    <row r="167" spans="1:7" ht="15" customHeight="1" outlineLevel="1" x14ac:dyDescent="0.25">
      <c r="A167" s="18" t="s">
        <v>714</v>
      </c>
      <c r="C167" s="45"/>
      <c r="D167" s="45"/>
      <c r="E167" s="19"/>
      <c r="F167" s="45"/>
    </row>
    <row r="168" spans="1:7" ht="15" customHeight="1" outlineLevel="1" x14ac:dyDescent="0.25">
      <c r="A168" s="18" t="s">
        <v>715</v>
      </c>
      <c r="C168" s="45"/>
      <c r="D168" s="45"/>
      <c r="E168" s="19"/>
      <c r="F168" s="45"/>
    </row>
    <row r="169" spans="1:7" ht="15" customHeight="1" x14ac:dyDescent="0.25">
      <c r="A169" s="40"/>
      <c r="B169" s="41" t="s">
        <v>716</v>
      </c>
      <c r="C169" s="40" t="s">
        <v>523</v>
      </c>
      <c r="D169" s="40" t="s">
        <v>524</v>
      </c>
      <c r="E169" s="42"/>
      <c r="F169" s="43" t="s">
        <v>488</v>
      </c>
      <c r="G169" s="43"/>
    </row>
    <row r="170" spans="1:7" ht="15" customHeight="1" x14ac:dyDescent="0.25">
      <c r="A170" s="18" t="s">
        <v>717</v>
      </c>
      <c r="B170" s="19" t="s">
        <v>718</v>
      </c>
      <c r="C170" s="128">
        <v>0</v>
      </c>
      <c r="D170" s="45">
        <v>0</v>
      </c>
      <c r="E170" s="19"/>
      <c r="F170" s="45">
        <f>(C170*C12+D170*C13)/$C$15</f>
        <v>0</v>
      </c>
    </row>
    <row r="171" spans="1:7" ht="15" customHeight="1" x14ac:dyDescent="0.25">
      <c r="A171" s="18" t="s">
        <v>719</v>
      </c>
      <c r="B171" s="19" t="s">
        <v>720</v>
      </c>
      <c r="C171" s="128">
        <v>0</v>
      </c>
      <c r="D171" s="45">
        <v>0</v>
      </c>
      <c r="E171" s="19"/>
      <c r="F171" s="45">
        <f>(C171*C12+D171*C13)/$C$15</f>
        <v>0</v>
      </c>
    </row>
    <row r="172" spans="1:7" ht="15" customHeight="1" x14ac:dyDescent="0.25">
      <c r="A172" s="18" t="s">
        <v>721</v>
      </c>
      <c r="B172" s="19" t="s">
        <v>722</v>
      </c>
      <c r="C172" s="128">
        <v>0</v>
      </c>
      <c r="D172" s="45">
        <v>0</v>
      </c>
      <c r="F172" s="45">
        <f>(C172*C12+D172*C13)/$C$15</f>
        <v>0</v>
      </c>
    </row>
    <row r="173" spans="1:7" ht="15" customHeight="1" x14ac:dyDescent="0.25">
      <c r="A173" s="18" t="s">
        <v>723</v>
      </c>
      <c r="B173" s="19" t="s">
        <v>724</v>
      </c>
      <c r="C173" s="128">
        <v>7.0699202127591967E-2</v>
      </c>
      <c r="D173" s="45">
        <v>0</v>
      </c>
      <c r="F173" s="45">
        <f>(C173*C12+D173*C13)/$C$15</f>
        <v>7.0699202127591967E-2</v>
      </c>
    </row>
    <row r="174" spans="1:7" ht="15" customHeight="1" x14ac:dyDescent="0.25">
      <c r="A174" s="18" t="s">
        <v>725</v>
      </c>
      <c r="B174" s="19" t="s">
        <v>726</v>
      </c>
      <c r="C174" s="128">
        <v>0.92930079787240583</v>
      </c>
      <c r="D174" s="45">
        <v>0</v>
      </c>
      <c r="F174" s="45">
        <f>(C174*C12+D174*C13)/$C$15</f>
        <v>0.92930079787240571</v>
      </c>
    </row>
    <row r="175" spans="1:7" ht="15" customHeight="1" outlineLevel="1" x14ac:dyDescent="0.25">
      <c r="A175" s="18" t="s">
        <v>727</v>
      </c>
      <c r="B175" s="19"/>
      <c r="C175" s="45"/>
      <c r="D175" s="45"/>
      <c r="F175" s="45"/>
    </row>
    <row r="176" spans="1:7" ht="15" customHeight="1" outlineLevel="1" x14ac:dyDescent="0.25">
      <c r="A176" s="18" t="s">
        <v>728</v>
      </c>
      <c r="B176" s="19"/>
      <c r="C176" s="45"/>
      <c r="D176" s="45"/>
      <c r="F176" s="45"/>
    </row>
    <row r="177" spans="1:7" ht="15" customHeight="1" outlineLevel="1" x14ac:dyDescent="0.25">
      <c r="A177" s="18" t="s">
        <v>729</v>
      </c>
      <c r="B177" s="19"/>
      <c r="C177" s="45"/>
      <c r="D177" s="45"/>
      <c r="F177" s="45"/>
    </row>
    <row r="178" spans="1:7" ht="15" customHeight="1" outlineLevel="1" x14ac:dyDescent="0.25">
      <c r="A178" s="18" t="s">
        <v>730</v>
      </c>
      <c r="B178" s="19"/>
      <c r="C178" s="45"/>
      <c r="D178" s="45"/>
      <c r="F178" s="45"/>
    </row>
    <row r="179" spans="1:7" ht="15" customHeight="1" x14ac:dyDescent="0.25">
      <c r="A179" s="40"/>
      <c r="B179" s="72" t="s">
        <v>731</v>
      </c>
      <c r="C179" s="40" t="s">
        <v>523</v>
      </c>
      <c r="D179" s="40" t="s">
        <v>524</v>
      </c>
      <c r="E179" s="42"/>
      <c r="F179" s="43" t="s">
        <v>488</v>
      </c>
      <c r="G179" s="43"/>
    </row>
    <row r="180" spans="1:7" ht="15" customHeight="1" x14ac:dyDescent="0.25">
      <c r="A180" s="18" t="s">
        <v>732</v>
      </c>
      <c r="B180" s="18" t="s">
        <v>733</v>
      </c>
      <c r="C180" s="128">
        <v>0</v>
      </c>
      <c r="D180" s="45">
        <v>0</v>
      </c>
      <c r="E180" s="19"/>
      <c r="F180" s="45">
        <f>0/(C12+C13+C14)/1000000</f>
        <v>0</v>
      </c>
    </row>
    <row r="181" spans="1:7" ht="15" customHeight="1" outlineLevel="1" x14ac:dyDescent="0.25">
      <c r="A181" s="18" t="s">
        <v>734</v>
      </c>
      <c r="C181" s="45"/>
      <c r="D181" s="45"/>
      <c r="E181" s="19"/>
      <c r="F181" s="45"/>
    </row>
    <row r="182" spans="1:7" ht="15" customHeight="1" outlineLevel="1" x14ac:dyDescent="0.25">
      <c r="A182" s="18" t="s">
        <v>735</v>
      </c>
      <c r="C182" s="45"/>
      <c r="D182" s="45"/>
      <c r="E182" s="19"/>
      <c r="F182" s="45"/>
    </row>
    <row r="183" spans="1:7" ht="15" customHeight="1" outlineLevel="1" x14ac:dyDescent="0.25">
      <c r="A183" s="18" t="s">
        <v>736</v>
      </c>
      <c r="C183" s="45"/>
      <c r="D183" s="45"/>
      <c r="E183" s="19"/>
      <c r="F183" s="45"/>
    </row>
    <row r="184" spans="1:7" ht="15" customHeight="1" outlineLevel="1" x14ac:dyDescent="0.25">
      <c r="A184" s="18" t="s">
        <v>737</v>
      </c>
      <c r="C184" s="45"/>
      <c r="D184" s="45"/>
      <c r="E184" s="19"/>
      <c r="F184" s="45"/>
    </row>
    <row r="185" spans="1:7" ht="15" customHeight="1" x14ac:dyDescent="0.25">
      <c r="A185" s="78"/>
      <c r="B185" s="79" t="s">
        <v>485</v>
      </c>
      <c r="C185" s="80"/>
      <c r="D185" s="78"/>
      <c r="E185" s="78"/>
      <c r="F185" s="81"/>
      <c r="G185" s="81"/>
    </row>
    <row r="186" spans="1:7" ht="15" customHeight="1" x14ac:dyDescent="0.25">
      <c r="A186" s="40"/>
      <c r="B186" s="41" t="s">
        <v>738</v>
      </c>
      <c r="C186" s="40" t="s">
        <v>739</v>
      </c>
      <c r="D186" s="40" t="s">
        <v>740</v>
      </c>
      <c r="E186" s="42"/>
      <c r="F186" s="40" t="s">
        <v>523</v>
      </c>
      <c r="G186" s="40" t="s">
        <v>741</v>
      </c>
    </row>
    <row r="187" spans="1:7" ht="15" customHeight="1" x14ac:dyDescent="0.25">
      <c r="A187" s="18" t="s">
        <v>742</v>
      </c>
      <c r="B187" s="18" t="s">
        <v>743</v>
      </c>
      <c r="C187" s="123">
        <f>C12*1000/C28</f>
        <v>161.24198556596775</v>
      </c>
      <c r="D187" s="132">
        <f>C28</f>
        <v>14833</v>
      </c>
      <c r="E187" s="37"/>
      <c r="F187" s="45"/>
      <c r="G187" s="45"/>
    </row>
    <row r="188" spans="1:7" ht="15" customHeight="1" x14ac:dyDescent="0.25">
      <c r="A188" s="37"/>
      <c r="B188" s="82"/>
      <c r="C188" s="130"/>
      <c r="D188" s="129"/>
      <c r="E188" s="37"/>
      <c r="F188" s="45"/>
      <c r="G188" s="45"/>
    </row>
    <row r="189" spans="1:7" ht="15" customHeight="1" x14ac:dyDescent="0.25">
      <c r="B189" s="18" t="s">
        <v>744</v>
      </c>
      <c r="C189" s="130"/>
      <c r="D189" s="129"/>
      <c r="E189" s="37"/>
      <c r="F189" s="45"/>
      <c r="G189" s="45"/>
    </row>
    <row r="190" spans="1:7" ht="15" customHeight="1" x14ac:dyDescent="0.25">
      <c r="A190" s="18" t="s">
        <v>745</v>
      </c>
      <c r="B190" s="18" t="s">
        <v>746</v>
      </c>
      <c r="C190" s="123">
        <v>1650.16051335</v>
      </c>
      <c r="D190" s="127">
        <v>12462</v>
      </c>
      <c r="E190" s="37"/>
      <c r="F190" s="45">
        <f>IF($C$201=0,"",IF(C190="[for completion]","",C190/$C$201))</f>
        <v>0.68995228366943118</v>
      </c>
      <c r="G190" s="45">
        <f>IF($D$201=0,"",IF(D190="[for completion]","",D190/$D$201))</f>
        <v>0.84015371131935546</v>
      </c>
    </row>
    <row r="191" spans="1:7" ht="15" customHeight="1" x14ac:dyDescent="0.25">
      <c r="A191" s="18" t="s">
        <v>747</v>
      </c>
      <c r="B191" s="18" t="s">
        <v>748</v>
      </c>
      <c r="C191" s="123">
        <v>708.88026471000001</v>
      </c>
      <c r="D191" s="127">
        <v>2312</v>
      </c>
      <c r="E191" s="37"/>
      <c r="F191" s="45">
        <f t="shared" ref="F191:F200" si="3">IF($C$201=0,"",IF(C191="[for completion]","",C191/$C$201))</f>
        <v>0.29639150466153369</v>
      </c>
      <c r="G191" s="45">
        <f t="shared" ref="G191:G200" si="4">IF($D$201=0,"",IF(D191="[for completion]","",D191/$D$201))</f>
        <v>0.15586867120609452</v>
      </c>
    </row>
    <row r="192" spans="1:7" ht="15" customHeight="1" x14ac:dyDescent="0.25">
      <c r="A192" s="18" t="s">
        <v>749</v>
      </c>
      <c r="B192" s="18" t="s">
        <v>750</v>
      </c>
      <c r="C192" s="123">
        <v>32.661593840000002</v>
      </c>
      <c r="D192" s="131">
        <v>59</v>
      </c>
      <c r="E192" s="37"/>
      <c r="F192" s="45">
        <f t="shared" si="3"/>
        <v>1.3656211669035224E-2</v>
      </c>
      <c r="G192" s="45">
        <f t="shared" si="4"/>
        <v>3.9776174745499897E-3</v>
      </c>
    </row>
    <row r="193" spans="1:7" ht="15" customHeight="1" x14ac:dyDescent="0.25">
      <c r="A193" s="18" t="s">
        <v>751</v>
      </c>
      <c r="B193" s="18" t="s">
        <v>752</v>
      </c>
      <c r="C193" s="123">
        <v>0</v>
      </c>
      <c r="D193" s="131">
        <v>0</v>
      </c>
      <c r="E193" s="37"/>
      <c r="F193" s="45">
        <f t="shared" si="3"/>
        <v>0</v>
      </c>
      <c r="G193" s="45">
        <f t="shared" si="4"/>
        <v>0</v>
      </c>
    </row>
    <row r="194" spans="1:7" ht="15" customHeight="1" x14ac:dyDescent="0.25">
      <c r="A194" s="18" t="s">
        <v>753</v>
      </c>
      <c r="B194" s="18" t="s">
        <v>754</v>
      </c>
      <c r="C194" s="123">
        <v>0</v>
      </c>
      <c r="D194" s="131">
        <v>0</v>
      </c>
      <c r="E194" s="37"/>
      <c r="F194" s="45">
        <f t="shared" si="3"/>
        <v>0</v>
      </c>
      <c r="G194" s="45">
        <f t="shared" si="4"/>
        <v>0</v>
      </c>
    </row>
    <row r="195" spans="1:7" ht="15" customHeight="1" x14ac:dyDescent="0.25">
      <c r="A195" s="18" t="s">
        <v>755</v>
      </c>
      <c r="B195" s="18" t="s">
        <v>756</v>
      </c>
      <c r="C195" s="123">
        <v>0</v>
      </c>
      <c r="D195" s="131">
        <v>0</v>
      </c>
      <c r="E195" s="37"/>
      <c r="F195" s="45">
        <f t="shared" si="3"/>
        <v>0</v>
      </c>
      <c r="G195" s="45">
        <f t="shared" si="4"/>
        <v>0</v>
      </c>
    </row>
    <row r="196" spans="1:7" ht="15" customHeight="1" x14ac:dyDescent="0.25">
      <c r="A196" s="18" t="s">
        <v>757</v>
      </c>
      <c r="B196" s="18" t="s">
        <v>758</v>
      </c>
      <c r="C196" s="123">
        <v>0</v>
      </c>
      <c r="D196" s="131">
        <v>0</v>
      </c>
      <c r="E196" s="37"/>
      <c r="F196" s="45">
        <f t="shared" si="3"/>
        <v>0</v>
      </c>
      <c r="G196" s="45">
        <f t="shared" si="4"/>
        <v>0</v>
      </c>
    </row>
    <row r="197" spans="1:7" ht="15" customHeight="1" x14ac:dyDescent="0.25">
      <c r="A197" s="18" t="s">
        <v>759</v>
      </c>
      <c r="B197" s="18" t="s">
        <v>760</v>
      </c>
      <c r="C197" s="123">
        <v>0</v>
      </c>
      <c r="D197" s="131">
        <v>0</v>
      </c>
      <c r="E197" s="37"/>
      <c r="F197" s="45">
        <f t="shared" si="3"/>
        <v>0</v>
      </c>
      <c r="G197" s="45">
        <f t="shared" si="4"/>
        <v>0</v>
      </c>
    </row>
    <row r="198" spans="1:7" ht="15" customHeight="1" x14ac:dyDescent="0.25">
      <c r="A198" s="18" t="s">
        <v>761</v>
      </c>
      <c r="B198" s="18" t="s">
        <v>762</v>
      </c>
      <c r="C198" s="123">
        <v>0</v>
      </c>
      <c r="D198" s="131">
        <v>0</v>
      </c>
      <c r="E198" s="37"/>
      <c r="F198" s="45">
        <f t="shared" si="3"/>
        <v>0</v>
      </c>
      <c r="G198" s="45">
        <f t="shared" si="4"/>
        <v>0</v>
      </c>
    </row>
    <row r="199" spans="1:7" ht="15" customHeight="1" x14ac:dyDescent="0.25">
      <c r="A199" s="18" t="s">
        <v>763</v>
      </c>
      <c r="B199" s="18" t="s">
        <v>764</v>
      </c>
      <c r="C199" s="123">
        <v>0</v>
      </c>
      <c r="D199" s="131">
        <v>0</v>
      </c>
      <c r="F199" s="45">
        <f t="shared" si="3"/>
        <v>0</v>
      </c>
      <c r="G199" s="45">
        <f t="shared" si="4"/>
        <v>0</v>
      </c>
    </row>
    <row r="200" spans="1:7" ht="15" customHeight="1" x14ac:dyDescent="0.25">
      <c r="A200" s="18" t="s">
        <v>765</v>
      </c>
      <c r="B200" s="18" t="s">
        <v>766</v>
      </c>
      <c r="C200" s="123">
        <v>0</v>
      </c>
      <c r="D200" s="131">
        <v>0</v>
      </c>
      <c r="F200" s="45">
        <f t="shared" si="3"/>
        <v>0</v>
      </c>
      <c r="G200" s="45">
        <f t="shared" si="4"/>
        <v>0</v>
      </c>
    </row>
    <row r="201" spans="1:7" ht="15" customHeight="1" x14ac:dyDescent="0.25">
      <c r="A201" s="18" t="s">
        <v>767</v>
      </c>
      <c r="B201" s="48" t="s">
        <v>99</v>
      </c>
      <c r="C201" s="127">
        <f>SUM(C190:C200)</f>
        <v>2391.7023718999999</v>
      </c>
      <c r="D201" s="127">
        <f>SUM(D190:D200)</f>
        <v>14833</v>
      </c>
      <c r="E201" s="51"/>
      <c r="F201" s="45">
        <f>SUM(F190:F200)</f>
        <v>1.0000000000000002</v>
      </c>
      <c r="G201" s="45">
        <f>SUM(G190:G200)</f>
        <v>0.99999999999999989</v>
      </c>
    </row>
    <row r="202" spans="1:7" ht="15" customHeight="1" x14ac:dyDescent="0.25">
      <c r="A202" s="40"/>
      <c r="B202" s="72" t="s">
        <v>768</v>
      </c>
      <c r="C202" s="40" t="s">
        <v>739</v>
      </c>
      <c r="D202" s="40" t="s">
        <v>740</v>
      </c>
      <c r="E202" s="42"/>
      <c r="F202" s="40" t="s">
        <v>523</v>
      </c>
      <c r="G202" s="40" t="s">
        <v>741</v>
      </c>
    </row>
    <row r="203" spans="1:7" ht="15" customHeight="1" x14ac:dyDescent="0.25">
      <c r="A203" s="18" t="s">
        <v>769</v>
      </c>
      <c r="B203" s="18" t="s">
        <v>770</v>
      </c>
      <c r="C203" s="53">
        <v>56.137170192628197</v>
      </c>
      <c r="F203" s="45"/>
      <c r="G203" s="45"/>
    </row>
    <row r="204" spans="1:7" ht="15" customHeight="1" x14ac:dyDescent="0.25">
      <c r="C204" s="31"/>
      <c r="F204" s="45"/>
      <c r="G204" s="45"/>
    </row>
    <row r="205" spans="1:7" ht="15" customHeight="1" x14ac:dyDescent="0.25">
      <c r="B205" s="18" t="s">
        <v>771</v>
      </c>
      <c r="C205" s="31"/>
      <c r="F205" s="45"/>
      <c r="G205" s="45"/>
    </row>
    <row r="206" spans="1:7" ht="15" customHeight="1" x14ac:dyDescent="0.25">
      <c r="A206" s="18" t="s">
        <v>772</v>
      </c>
      <c r="B206" s="18" t="s">
        <v>773</v>
      </c>
      <c r="C206" s="44">
        <v>508.72802268999999</v>
      </c>
      <c r="D206" s="18">
        <v>5710</v>
      </c>
      <c r="F206" s="45">
        <f t="shared" ref="F206:F213" si="5">IF($C$214=0,"",IF(C206="[for completion]","",C206/$C$214))</f>
        <v>0.21270540543297603</v>
      </c>
      <c r="G206" s="45">
        <f t="shared" ref="G206:G213" si="6">IF($D$214=0,"",IF(D206="[for completion]","",D206/$D$214))</f>
        <v>0.38495247084204137</v>
      </c>
    </row>
    <row r="207" spans="1:7" ht="15" customHeight="1" x14ac:dyDescent="0.25">
      <c r="A207" s="18" t="s">
        <v>774</v>
      </c>
      <c r="B207" s="18" t="s">
        <v>775</v>
      </c>
      <c r="C207" s="44">
        <v>365.33191777000002</v>
      </c>
      <c r="D207" s="18">
        <v>2317</v>
      </c>
      <c r="F207" s="45">
        <f t="shared" si="5"/>
        <v>0.15274974096370339</v>
      </c>
      <c r="G207" s="45">
        <f t="shared" si="6"/>
        <v>0.15620575743275131</v>
      </c>
    </row>
    <row r="208" spans="1:7" ht="15" customHeight="1" x14ac:dyDescent="0.25">
      <c r="A208" s="18" t="s">
        <v>776</v>
      </c>
      <c r="B208" s="18" t="s">
        <v>777</v>
      </c>
      <c r="C208" s="44">
        <v>441.32995060000002</v>
      </c>
      <c r="D208" s="18">
        <v>2376</v>
      </c>
      <c r="F208" s="45">
        <f t="shared" si="5"/>
        <v>0.18452544755784209</v>
      </c>
      <c r="G208" s="45">
        <f t="shared" si="6"/>
        <v>0.16018337490730128</v>
      </c>
    </row>
    <row r="209" spans="1:7" ht="15" customHeight="1" x14ac:dyDescent="0.25">
      <c r="A209" s="18" t="s">
        <v>778</v>
      </c>
      <c r="B209" s="18" t="s">
        <v>779</v>
      </c>
      <c r="C209" s="44">
        <v>463.41092035999998</v>
      </c>
      <c r="D209" s="18">
        <v>2103</v>
      </c>
      <c r="F209" s="45">
        <f t="shared" si="5"/>
        <v>0.19375777095201865</v>
      </c>
      <c r="G209" s="45">
        <f t="shared" si="6"/>
        <v>0.14177846693184115</v>
      </c>
    </row>
    <row r="210" spans="1:7" ht="15" customHeight="1" x14ac:dyDescent="0.25">
      <c r="A210" s="18" t="s">
        <v>780</v>
      </c>
      <c r="B210" s="18" t="s">
        <v>781</v>
      </c>
      <c r="C210" s="44">
        <v>348.45661997000002</v>
      </c>
      <c r="D210" s="18">
        <v>1416</v>
      </c>
      <c r="F210" s="45">
        <f t="shared" si="5"/>
        <v>0.14569397265479209</v>
      </c>
      <c r="G210" s="45">
        <f t="shared" si="6"/>
        <v>9.546281938919976E-2</v>
      </c>
    </row>
    <row r="211" spans="1:7" ht="15" customHeight="1" x14ac:dyDescent="0.25">
      <c r="A211" s="18" t="s">
        <v>782</v>
      </c>
      <c r="B211" s="18" t="s">
        <v>783</v>
      </c>
      <c r="C211" s="44">
        <v>215.02201719000001</v>
      </c>
      <c r="D211" s="18">
        <v>748</v>
      </c>
      <c r="F211" s="45">
        <f t="shared" si="5"/>
        <v>8.9903334008563804E-2</v>
      </c>
      <c r="G211" s="45">
        <f t="shared" si="6"/>
        <v>5.042809950785411E-2</v>
      </c>
    </row>
    <row r="212" spans="1:7" ht="15" customHeight="1" x14ac:dyDescent="0.25">
      <c r="A212" s="18" t="s">
        <v>784</v>
      </c>
      <c r="B212" s="18" t="s">
        <v>785</v>
      </c>
      <c r="C212" s="44">
        <v>49.422923320000002</v>
      </c>
      <c r="D212" s="18">
        <v>163</v>
      </c>
      <c r="F212" s="45">
        <f t="shared" si="5"/>
        <v>2.0664328430103854E-2</v>
      </c>
      <c r="G212" s="45">
        <f t="shared" si="6"/>
        <v>1.098901098901099E-2</v>
      </c>
    </row>
    <row r="213" spans="1:7" ht="15" customHeight="1" x14ac:dyDescent="0.25">
      <c r="A213" s="18" t="s">
        <v>786</v>
      </c>
      <c r="B213" s="18" t="s">
        <v>787</v>
      </c>
      <c r="C213" s="44">
        <f>SUM(C215:C220)</f>
        <v>0</v>
      </c>
      <c r="D213" s="18">
        <f>SUM(D215:D220)</f>
        <v>0</v>
      </c>
      <c r="F213" s="45">
        <f t="shared" si="5"/>
        <v>0</v>
      </c>
      <c r="G213" s="45">
        <f t="shared" si="6"/>
        <v>0</v>
      </c>
    </row>
    <row r="214" spans="1:7" ht="15" customHeight="1" x14ac:dyDescent="0.25">
      <c r="A214" s="18" t="s">
        <v>788</v>
      </c>
      <c r="B214" s="48" t="s">
        <v>99</v>
      </c>
      <c r="C214" s="44">
        <f>SUM(C206:C213)</f>
        <v>2391.7023719000003</v>
      </c>
      <c r="D214" s="18">
        <f>SUM(D206:D213)</f>
        <v>14833</v>
      </c>
      <c r="F214" s="45">
        <f>SUM(F206:F213)</f>
        <v>0.99999999999999989</v>
      </c>
      <c r="G214" s="45">
        <f>SUM(G206:G213)</f>
        <v>0.99999999999999989</v>
      </c>
    </row>
    <row r="215" spans="1:7" ht="15" customHeight="1" outlineLevel="1" x14ac:dyDescent="0.25">
      <c r="A215" s="18" t="s">
        <v>789</v>
      </c>
      <c r="B215" s="50" t="s">
        <v>790</v>
      </c>
      <c r="C215" s="44">
        <v>0</v>
      </c>
      <c r="D215" s="18">
        <v>0</v>
      </c>
      <c r="F215" s="45">
        <f t="shared" ref="F215:F220" si="7">IF($C$214=0,"",IF(C215="[for completion]","",C215/$C$214))</f>
        <v>0</v>
      </c>
      <c r="G215" s="45">
        <f t="shared" ref="G215:G220" si="8">IF($D$214=0,"",IF(D215="[for completion]","",D215/$D$214))</f>
        <v>0</v>
      </c>
    </row>
    <row r="216" spans="1:7" ht="15" customHeight="1" outlineLevel="1" x14ac:dyDescent="0.25">
      <c r="A216" s="18" t="s">
        <v>791</v>
      </c>
      <c r="B216" s="50" t="s">
        <v>792</v>
      </c>
      <c r="C216" s="44">
        <v>0</v>
      </c>
      <c r="D216" s="18">
        <v>0</v>
      </c>
      <c r="F216" s="45">
        <f t="shared" si="7"/>
        <v>0</v>
      </c>
      <c r="G216" s="45">
        <f t="shared" si="8"/>
        <v>0</v>
      </c>
    </row>
    <row r="217" spans="1:7" ht="15" customHeight="1" outlineLevel="1" x14ac:dyDescent="0.25">
      <c r="A217" s="18" t="s">
        <v>793</v>
      </c>
      <c r="B217" s="50" t="s">
        <v>794</v>
      </c>
      <c r="C217" s="44">
        <v>0</v>
      </c>
      <c r="D217" s="18">
        <v>0</v>
      </c>
      <c r="F217" s="45">
        <f t="shared" si="7"/>
        <v>0</v>
      </c>
      <c r="G217" s="45">
        <f t="shared" si="8"/>
        <v>0</v>
      </c>
    </row>
    <row r="218" spans="1:7" ht="15" customHeight="1" outlineLevel="1" x14ac:dyDescent="0.25">
      <c r="A218" s="18" t="s">
        <v>795</v>
      </c>
      <c r="B218" s="50" t="s">
        <v>796</v>
      </c>
      <c r="C218" s="44">
        <v>0</v>
      </c>
      <c r="D218" s="18">
        <v>0</v>
      </c>
      <c r="F218" s="45">
        <f t="shared" si="7"/>
        <v>0</v>
      </c>
      <c r="G218" s="45">
        <f t="shared" si="8"/>
        <v>0</v>
      </c>
    </row>
    <row r="219" spans="1:7" ht="15" customHeight="1" outlineLevel="1" x14ac:dyDescent="0.25">
      <c r="A219" s="18" t="s">
        <v>797</v>
      </c>
      <c r="B219" s="50" t="s">
        <v>798</v>
      </c>
      <c r="C219" s="44">
        <v>0</v>
      </c>
      <c r="D219" s="18">
        <v>0</v>
      </c>
      <c r="F219" s="45">
        <f t="shared" si="7"/>
        <v>0</v>
      </c>
      <c r="G219" s="45">
        <f t="shared" si="8"/>
        <v>0</v>
      </c>
    </row>
    <row r="220" spans="1:7" ht="15" customHeight="1" outlineLevel="1" x14ac:dyDescent="0.25">
      <c r="A220" s="18" t="s">
        <v>799</v>
      </c>
      <c r="B220" s="50" t="s">
        <v>800</v>
      </c>
      <c r="C220" s="44">
        <v>0</v>
      </c>
      <c r="D220" s="18">
        <v>0</v>
      </c>
      <c r="F220" s="45">
        <f t="shared" si="7"/>
        <v>0</v>
      </c>
      <c r="G220" s="45">
        <f t="shared" si="8"/>
        <v>0</v>
      </c>
    </row>
    <row r="221" spans="1:7" ht="15" customHeight="1" outlineLevel="1" x14ac:dyDescent="0.25">
      <c r="A221" s="18" t="s">
        <v>801</v>
      </c>
      <c r="B221" s="50"/>
      <c r="C221" s="31"/>
      <c r="F221" s="45"/>
      <c r="G221" s="45"/>
    </row>
    <row r="222" spans="1:7" ht="14.45" customHeight="1" outlineLevel="1" x14ac:dyDescent="0.25">
      <c r="A222" s="18" t="s">
        <v>802</v>
      </c>
      <c r="B222" s="50"/>
      <c r="C222" s="31"/>
      <c r="F222" s="45"/>
      <c r="G222" s="45"/>
    </row>
    <row r="223" spans="1:7" ht="14.45" customHeight="1" outlineLevel="1" x14ac:dyDescent="0.25">
      <c r="A223" s="18" t="s">
        <v>803</v>
      </c>
      <c r="B223" s="50"/>
      <c r="C223" s="31"/>
      <c r="F223" s="45"/>
      <c r="G223" s="45"/>
    </row>
    <row r="224" spans="1:7" ht="15" customHeight="1" x14ac:dyDescent="0.25">
      <c r="A224" s="40"/>
      <c r="B224" s="72" t="s">
        <v>804</v>
      </c>
      <c r="C224" s="40" t="s">
        <v>739</v>
      </c>
      <c r="D224" s="40" t="s">
        <v>740</v>
      </c>
      <c r="E224" s="42"/>
      <c r="F224" s="40" t="s">
        <v>523</v>
      </c>
      <c r="G224" s="40" t="s">
        <v>741</v>
      </c>
    </row>
    <row r="225" spans="1:7" ht="14.45" customHeight="1" x14ac:dyDescent="0.25">
      <c r="A225" s="18" t="s">
        <v>805</v>
      </c>
      <c r="B225" s="18" t="s">
        <v>770</v>
      </c>
      <c r="C225" s="133">
        <v>0.47634048093529002</v>
      </c>
      <c r="D225" s="134"/>
      <c r="F225" s="45"/>
      <c r="G225" s="45"/>
    </row>
    <row r="226" spans="1:7" ht="14.45" customHeight="1" x14ac:dyDescent="0.25">
      <c r="C226" s="135"/>
      <c r="D226" s="134"/>
      <c r="F226" s="45"/>
      <c r="G226" s="45"/>
    </row>
    <row r="227" spans="1:7" ht="14.45" customHeight="1" x14ac:dyDescent="0.25">
      <c r="B227" s="18" t="s">
        <v>771</v>
      </c>
      <c r="C227" s="135"/>
      <c r="D227" s="134"/>
      <c r="F227" s="45"/>
      <c r="G227" s="45"/>
    </row>
    <row r="228" spans="1:7" ht="14.45" customHeight="1" x14ac:dyDescent="0.25">
      <c r="A228" s="18" t="s">
        <v>806</v>
      </c>
      <c r="B228" s="18" t="s">
        <v>773</v>
      </c>
      <c r="C228" s="135">
        <v>727739367.469998</v>
      </c>
      <c r="D228" s="134">
        <v>7047</v>
      </c>
      <c r="F228" s="45">
        <f t="shared" ref="F228:F235" si="9">IF($C$236=0,"",IF(C228="[Mark as ND1 if not relevant]","",C228/$C$236))</f>
        <v>0.30427672607602602</v>
      </c>
      <c r="G228" s="45">
        <f t="shared" ref="G228:G235" si="10">IF($D$236=0,"",IF(D228="[Mark as ND1 if not relevant]","",D228/$D$236))</f>
        <v>0.47508932785006402</v>
      </c>
    </row>
    <row r="229" spans="1:7" ht="14.45" customHeight="1" x14ac:dyDescent="0.25">
      <c r="A229" s="18" t="s">
        <v>807</v>
      </c>
      <c r="B229" s="18" t="s">
        <v>775</v>
      </c>
      <c r="C229" s="135">
        <v>484724314.24000001</v>
      </c>
      <c r="D229" s="134">
        <v>2698</v>
      </c>
      <c r="F229" s="45">
        <f t="shared" si="9"/>
        <v>0.2026691614872333</v>
      </c>
      <c r="G229" s="45">
        <f t="shared" si="10"/>
        <v>0.18189172790399785</v>
      </c>
    </row>
    <row r="230" spans="1:7" ht="14.45" customHeight="1" x14ac:dyDescent="0.25">
      <c r="A230" s="18" t="s">
        <v>808</v>
      </c>
      <c r="B230" s="18" t="s">
        <v>777</v>
      </c>
      <c r="C230" s="135">
        <v>599624371.12000096</v>
      </c>
      <c r="D230" s="134">
        <v>2783</v>
      </c>
      <c r="F230" s="45">
        <f t="shared" si="9"/>
        <v>0.2507102799098081</v>
      </c>
      <c r="G230" s="45">
        <f t="shared" si="10"/>
        <v>0.18762219375716307</v>
      </c>
    </row>
    <row r="231" spans="1:7" ht="14.45" customHeight="1" x14ac:dyDescent="0.25">
      <c r="A231" s="18" t="s">
        <v>809</v>
      </c>
      <c r="B231" s="18" t="s">
        <v>779</v>
      </c>
      <c r="C231" s="135">
        <v>450564620.63000101</v>
      </c>
      <c r="D231" s="134">
        <v>1817</v>
      </c>
      <c r="F231" s="45">
        <f t="shared" si="9"/>
        <v>0.18838657599025019</v>
      </c>
      <c r="G231" s="45">
        <f t="shared" si="10"/>
        <v>0.12249713476707341</v>
      </c>
    </row>
    <row r="232" spans="1:7" ht="14.45" customHeight="1" x14ac:dyDescent="0.25">
      <c r="A232" s="18" t="s">
        <v>810</v>
      </c>
      <c r="B232" s="18" t="s">
        <v>781</v>
      </c>
      <c r="C232" s="135">
        <v>129049698.44</v>
      </c>
      <c r="D232" s="134">
        <v>488</v>
      </c>
      <c r="F232" s="45">
        <f t="shared" si="9"/>
        <v>5.3957256536682367E-2</v>
      </c>
      <c r="G232" s="45">
        <f t="shared" si="10"/>
        <v>3.2899615721701608E-2</v>
      </c>
    </row>
    <row r="233" spans="1:7" ht="14.45" customHeight="1" x14ac:dyDescent="0.25">
      <c r="A233" s="18" t="s">
        <v>811</v>
      </c>
      <c r="B233" s="18" t="s">
        <v>783</v>
      </c>
      <c r="C233" s="135">
        <v>0</v>
      </c>
      <c r="D233" s="135">
        <v>0</v>
      </c>
      <c r="F233" s="45">
        <f t="shared" si="9"/>
        <v>0</v>
      </c>
      <c r="G233" s="45">
        <f t="shared" si="10"/>
        <v>0</v>
      </c>
    </row>
    <row r="234" spans="1:7" ht="14.45" customHeight="1" x14ac:dyDescent="0.25">
      <c r="A234" s="18" t="s">
        <v>812</v>
      </c>
      <c r="B234" s="18" t="s">
        <v>785</v>
      </c>
      <c r="C234" s="135">
        <v>0</v>
      </c>
      <c r="D234" s="135">
        <v>0</v>
      </c>
      <c r="F234" s="45">
        <f t="shared" si="9"/>
        <v>0</v>
      </c>
      <c r="G234" s="45">
        <f t="shared" si="10"/>
        <v>0</v>
      </c>
    </row>
    <row r="235" spans="1:7" ht="14.45" customHeight="1" x14ac:dyDescent="0.25">
      <c r="A235" s="18" t="s">
        <v>813</v>
      </c>
      <c r="B235" s="18" t="s">
        <v>787</v>
      </c>
      <c r="C235" s="135">
        <v>0</v>
      </c>
      <c r="D235" s="135">
        <v>0</v>
      </c>
      <c r="F235" s="45">
        <f t="shared" si="9"/>
        <v>0</v>
      </c>
      <c r="G235" s="45">
        <f t="shared" si="10"/>
        <v>0</v>
      </c>
    </row>
    <row r="236" spans="1:7" ht="14.45" customHeight="1" x14ac:dyDescent="0.25">
      <c r="A236" s="18" t="s">
        <v>814</v>
      </c>
      <c r="B236" s="48" t="s">
        <v>99</v>
      </c>
      <c r="C236" s="135">
        <f>SUM(C228:C235)</f>
        <v>2391702371.9000001</v>
      </c>
      <c r="D236" s="137">
        <f>SUM(D228:D235)</f>
        <v>14833</v>
      </c>
      <c r="F236" s="45">
        <f>SUM(F228:F235)</f>
        <v>1</v>
      </c>
      <c r="G236" s="45">
        <f>SUM(G228:G235)</f>
        <v>1</v>
      </c>
    </row>
    <row r="237" spans="1:7" ht="14.45" customHeight="1" outlineLevel="1" x14ac:dyDescent="0.25">
      <c r="A237" s="18" t="s">
        <v>815</v>
      </c>
      <c r="B237" s="50" t="s">
        <v>790</v>
      </c>
      <c r="C237" s="135">
        <v>0</v>
      </c>
      <c r="D237" s="136">
        <v>0</v>
      </c>
      <c r="F237" s="45">
        <f t="shared" ref="F237:F242" si="11">IF($C$236=0,"",IF(C237="[for completion]","",C237/$C$236))</f>
        <v>0</v>
      </c>
      <c r="G237" s="45">
        <f>0</f>
        <v>0</v>
      </c>
    </row>
    <row r="238" spans="1:7" ht="14.45" customHeight="1" outlineLevel="1" x14ac:dyDescent="0.25">
      <c r="A238" s="18" t="s">
        <v>816</v>
      </c>
      <c r="B238" s="50" t="s">
        <v>792</v>
      </c>
      <c r="C238" s="135">
        <v>0</v>
      </c>
      <c r="D238" s="136">
        <v>0</v>
      </c>
      <c r="F238" s="45">
        <f t="shared" si="11"/>
        <v>0</v>
      </c>
      <c r="G238" s="45">
        <f>0</f>
        <v>0</v>
      </c>
    </row>
    <row r="239" spans="1:7" ht="14.45" customHeight="1" outlineLevel="1" x14ac:dyDescent="0.25">
      <c r="A239" s="18" t="s">
        <v>817</v>
      </c>
      <c r="B239" s="50" t="s">
        <v>794</v>
      </c>
      <c r="C239" s="135">
        <v>0</v>
      </c>
      <c r="D239" s="136">
        <v>0</v>
      </c>
      <c r="F239" s="45">
        <f t="shared" si="11"/>
        <v>0</v>
      </c>
      <c r="G239" s="45">
        <f>0</f>
        <v>0</v>
      </c>
    </row>
    <row r="240" spans="1:7" ht="14.45" customHeight="1" outlineLevel="1" x14ac:dyDescent="0.25">
      <c r="A240" s="18" t="s">
        <v>818</v>
      </c>
      <c r="B240" s="50" t="s">
        <v>796</v>
      </c>
      <c r="C240" s="135">
        <v>0</v>
      </c>
      <c r="D240" s="136">
        <v>0</v>
      </c>
      <c r="F240" s="45">
        <f t="shared" si="11"/>
        <v>0</v>
      </c>
      <c r="G240" s="45">
        <f>0</f>
        <v>0</v>
      </c>
    </row>
    <row r="241" spans="1:7" ht="14.45" customHeight="1" outlineLevel="1" x14ac:dyDescent="0.25">
      <c r="A241" s="18" t="s">
        <v>819</v>
      </c>
      <c r="B241" s="50" t="s">
        <v>798</v>
      </c>
      <c r="C241" s="135">
        <v>0</v>
      </c>
      <c r="D241" s="136">
        <v>0</v>
      </c>
      <c r="F241" s="45">
        <f t="shared" si="11"/>
        <v>0</v>
      </c>
      <c r="G241" s="45">
        <f>0</f>
        <v>0</v>
      </c>
    </row>
    <row r="242" spans="1:7" ht="14.45" customHeight="1" outlineLevel="1" x14ac:dyDescent="0.25">
      <c r="A242" s="18" t="s">
        <v>820</v>
      </c>
      <c r="B242" s="50" t="s">
        <v>800</v>
      </c>
      <c r="C242" s="135">
        <v>0</v>
      </c>
      <c r="D242" s="136">
        <v>0</v>
      </c>
      <c r="F242" s="45">
        <f t="shared" si="11"/>
        <v>0</v>
      </c>
      <c r="G242" s="45">
        <f>0</f>
        <v>0</v>
      </c>
    </row>
    <row r="243" spans="1:7" ht="14.45" customHeight="1" outlineLevel="1" x14ac:dyDescent="0.25">
      <c r="A243" s="18" t="s">
        <v>821</v>
      </c>
      <c r="B243" s="50"/>
      <c r="C243" s="130"/>
      <c r="D243" s="131"/>
      <c r="F243" s="45"/>
      <c r="G243" s="45"/>
    </row>
    <row r="244" spans="1:7" ht="14.45" customHeight="1" outlineLevel="1" x14ac:dyDescent="0.25">
      <c r="A244" s="18" t="s">
        <v>822</v>
      </c>
      <c r="B244" s="50"/>
      <c r="C244" s="31"/>
      <c r="F244" s="45"/>
      <c r="G244" s="45"/>
    </row>
    <row r="245" spans="1:7" ht="14.45" customHeight="1" outlineLevel="1" x14ac:dyDescent="0.25">
      <c r="A245" s="18" t="s">
        <v>823</v>
      </c>
      <c r="B245" s="50"/>
      <c r="C245" s="31"/>
      <c r="F245" s="45"/>
      <c r="G245" s="45"/>
    </row>
    <row r="246" spans="1:7" ht="15" customHeight="1" x14ac:dyDescent="0.25">
      <c r="A246" s="40"/>
      <c r="B246" s="41" t="s">
        <v>824</v>
      </c>
      <c r="C246" s="40" t="s">
        <v>523</v>
      </c>
      <c r="D246" s="40"/>
      <c r="E246" s="42"/>
      <c r="F246" s="40"/>
      <c r="G246" s="40"/>
    </row>
    <row r="247" spans="1:7" ht="14.45" customHeight="1" x14ac:dyDescent="0.25">
      <c r="A247" s="18" t="s">
        <v>825</v>
      </c>
      <c r="B247" s="18" t="s">
        <v>826</v>
      </c>
      <c r="C247" s="124">
        <v>1</v>
      </c>
      <c r="E247" s="51"/>
      <c r="F247" s="51"/>
      <c r="G247" s="51"/>
    </row>
    <row r="248" spans="1:7" ht="14.45" customHeight="1" x14ac:dyDescent="0.25">
      <c r="A248" s="18" t="s">
        <v>827</v>
      </c>
      <c r="B248" s="18" t="s">
        <v>828</v>
      </c>
      <c r="C248" s="45">
        <v>0</v>
      </c>
      <c r="E248" s="51"/>
      <c r="F248" s="51"/>
    </row>
    <row r="249" spans="1:7" ht="14.45" customHeight="1" x14ac:dyDescent="0.25">
      <c r="A249" s="18" t="s">
        <v>829</v>
      </c>
      <c r="B249" s="18" t="s">
        <v>830</v>
      </c>
      <c r="C249" s="45">
        <v>0</v>
      </c>
      <c r="E249" s="51"/>
      <c r="F249" s="51"/>
    </row>
    <row r="250" spans="1:7" ht="14.45" customHeight="1" x14ac:dyDescent="0.25">
      <c r="A250" s="18" t="s">
        <v>831</v>
      </c>
      <c r="B250" s="18" t="s">
        <v>97</v>
      </c>
      <c r="C250" s="45">
        <v>0</v>
      </c>
      <c r="E250" s="51"/>
      <c r="F250" s="51"/>
    </row>
    <row r="251" spans="1:7" ht="14.45" customHeight="1" outlineLevel="1" x14ac:dyDescent="0.25">
      <c r="A251" s="18" t="s">
        <v>832</v>
      </c>
      <c r="B251" s="50" t="s">
        <v>833</v>
      </c>
      <c r="C251" s="45"/>
      <c r="E251" s="51"/>
      <c r="F251" s="51"/>
    </row>
    <row r="252" spans="1:7" ht="14.45" customHeight="1" outlineLevel="1" x14ac:dyDescent="0.25">
      <c r="A252" s="18" t="s">
        <v>834</v>
      </c>
      <c r="B252" s="50" t="s">
        <v>835</v>
      </c>
      <c r="C252" s="45"/>
      <c r="E252" s="51"/>
      <c r="F252" s="51"/>
    </row>
    <row r="253" spans="1:7" ht="14.45" customHeight="1" outlineLevel="1" x14ac:dyDescent="0.25">
      <c r="A253" s="18" t="s">
        <v>836</v>
      </c>
      <c r="B253" s="50" t="s">
        <v>837</v>
      </c>
      <c r="C253" s="45"/>
      <c r="E253" s="51"/>
      <c r="F253" s="51"/>
    </row>
    <row r="254" spans="1:7" ht="14.45" customHeight="1" outlineLevel="1" x14ac:dyDescent="0.25">
      <c r="A254" s="18" t="s">
        <v>838</v>
      </c>
      <c r="B254" s="50" t="s">
        <v>839</v>
      </c>
      <c r="C254" s="45"/>
      <c r="E254" s="51"/>
      <c r="F254" s="51"/>
    </row>
    <row r="255" spans="1:7" ht="14.45" customHeight="1" outlineLevel="1" x14ac:dyDescent="0.25">
      <c r="A255" s="18" t="s">
        <v>840</v>
      </c>
      <c r="B255" s="50" t="s">
        <v>841</v>
      </c>
      <c r="C255" s="45"/>
      <c r="E255" s="51"/>
      <c r="F255" s="51"/>
    </row>
    <row r="256" spans="1:7" ht="14.45" customHeight="1" outlineLevel="1" x14ac:dyDescent="0.25">
      <c r="A256" s="18" t="s">
        <v>842</v>
      </c>
      <c r="B256" s="50" t="s">
        <v>101</v>
      </c>
      <c r="C256" s="45"/>
      <c r="E256" s="51"/>
      <c r="F256" s="51"/>
    </row>
    <row r="257" spans="1:7" ht="14.45" customHeight="1" outlineLevel="1" x14ac:dyDescent="0.25">
      <c r="A257" s="18" t="s">
        <v>843</v>
      </c>
      <c r="B257" s="50" t="s">
        <v>101</v>
      </c>
      <c r="C257" s="45"/>
      <c r="E257" s="51"/>
      <c r="F257" s="51"/>
    </row>
    <row r="258" spans="1:7" ht="14.45" customHeight="1" outlineLevel="1" x14ac:dyDescent="0.25">
      <c r="A258" s="18" t="s">
        <v>844</v>
      </c>
      <c r="B258" s="50" t="s">
        <v>101</v>
      </c>
      <c r="C258" s="45"/>
      <c r="E258" s="51"/>
      <c r="F258" s="51"/>
    </row>
    <row r="259" spans="1:7" ht="14.45" customHeight="1" outlineLevel="1" x14ac:dyDescent="0.25">
      <c r="A259" s="18" t="s">
        <v>845</v>
      </c>
      <c r="B259" s="50" t="s">
        <v>101</v>
      </c>
      <c r="C259" s="45"/>
      <c r="E259" s="51"/>
      <c r="F259" s="51"/>
    </row>
    <row r="260" spans="1:7" ht="14.45" customHeight="1" outlineLevel="1" x14ac:dyDescent="0.25">
      <c r="A260" s="18" t="s">
        <v>846</v>
      </c>
      <c r="B260" s="50" t="s">
        <v>101</v>
      </c>
      <c r="C260" s="45"/>
      <c r="E260" s="51"/>
      <c r="F260" s="51"/>
    </row>
    <row r="261" spans="1:7" ht="14.45" customHeight="1" outlineLevel="1" x14ac:dyDescent="0.25">
      <c r="A261" s="18" t="s">
        <v>847</v>
      </c>
      <c r="B261" s="50" t="s">
        <v>101</v>
      </c>
      <c r="C261" s="45"/>
      <c r="E261" s="51"/>
      <c r="F261" s="51"/>
    </row>
    <row r="262" spans="1:7" ht="15" customHeight="1" x14ac:dyDescent="0.25">
      <c r="A262" s="40"/>
      <c r="B262" s="41" t="s">
        <v>848</v>
      </c>
      <c r="C262" s="40" t="s">
        <v>523</v>
      </c>
      <c r="D262" s="40"/>
      <c r="E262" s="42"/>
      <c r="F262" s="40"/>
      <c r="G262" s="43"/>
    </row>
    <row r="263" spans="1:7" ht="14.45" customHeight="1" x14ac:dyDescent="0.25">
      <c r="A263" s="18" t="s">
        <v>849</v>
      </c>
      <c r="B263" s="18" t="s">
        <v>850</v>
      </c>
      <c r="C263" s="124">
        <v>1</v>
      </c>
      <c r="E263" s="19"/>
      <c r="F263" s="19"/>
    </row>
    <row r="264" spans="1:7" ht="14.45" customHeight="1" x14ac:dyDescent="0.25">
      <c r="A264" s="18" t="s">
        <v>851</v>
      </c>
      <c r="B264" s="18" t="s">
        <v>852</v>
      </c>
      <c r="C264" s="45">
        <v>0</v>
      </c>
      <c r="E264" s="19"/>
      <c r="F264" s="19"/>
    </row>
    <row r="265" spans="1:7" ht="14.45" customHeight="1" x14ac:dyDescent="0.25">
      <c r="A265" s="18" t="s">
        <v>853</v>
      </c>
      <c r="B265" s="18" t="s">
        <v>97</v>
      </c>
      <c r="C265" s="45">
        <v>0</v>
      </c>
      <c r="E265" s="19"/>
      <c r="F265" s="19"/>
    </row>
    <row r="266" spans="1:7" ht="14.45" customHeight="1" outlineLevel="1" x14ac:dyDescent="0.25">
      <c r="A266" s="18" t="s">
        <v>854</v>
      </c>
      <c r="C266" s="45"/>
      <c r="E266" s="19"/>
      <c r="F266" s="19"/>
    </row>
    <row r="267" spans="1:7" ht="14.45" customHeight="1" outlineLevel="1" x14ac:dyDescent="0.25">
      <c r="A267" s="18" t="s">
        <v>855</v>
      </c>
      <c r="C267" s="45"/>
      <c r="E267" s="19"/>
      <c r="F267" s="19"/>
    </row>
    <row r="268" spans="1:7" ht="14.45" customHeight="1" outlineLevel="1" x14ac:dyDescent="0.25">
      <c r="A268" s="18" t="s">
        <v>856</v>
      </c>
      <c r="C268" s="45"/>
      <c r="E268" s="19"/>
      <c r="F268" s="19"/>
    </row>
    <row r="269" spans="1:7" ht="14.45" customHeight="1" outlineLevel="1" x14ac:dyDescent="0.25">
      <c r="A269" s="18" t="s">
        <v>857</v>
      </c>
      <c r="C269" s="45"/>
      <c r="E269" s="19"/>
      <c r="F269" s="19"/>
    </row>
    <row r="270" spans="1:7" ht="14.45" customHeight="1" outlineLevel="1" x14ac:dyDescent="0.25">
      <c r="A270" s="18" t="s">
        <v>858</v>
      </c>
      <c r="C270" s="45"/>
      <c r="E270" s="19"/>
      <c r="F270" s="19"/>
    </row>
    <row r="271" spans="1:7" ht="14.45" customHeight="1" outlineLevel="1" x14ac:dyDescent="0.25">
      <c r="A271" s="18" t="s">
        <v>859</v>
      </c>
      <c r="C271" s="45"/>
      <c r="E271" s="19"/>
      <c r="F271" s="19"/>
    </row>
    <row r="272" spans="1:7" ht="14.45" customHeight="1" x14ac:dyDescent="0.25">
      <c r="A272" s="41"/>
      <c r="B272" s="41" t="s">
        <v>860</v>
      </c>
      <c r="C272" s="41" t="s">
        <v>59</v>
      </c>
      <c r="D272" s="41" t="s">
        <v>861</v>
      </c>
      <c r="E272" s="41"/>
      <c r="F272" s="41" t="s">
        <v>523</v>
      </c>
      <c r="G272" s="41" t="s">
        <v>862</v>
      </c>
    </row>
    <row r="273" spans="1:7" ht="14.45" customHeight="1" x14ac:dyDescent="0.25">
      <c r="A273" s="18" t="s">
        <v>863</v>
      </c>
      <c r="B273" s="18" t="s">
        <v>654</v>
      </c>
      <c r="C273" s="83" t="s">
        <v>369</v>
      </c>
      <c r="D273" s="18" t="s">
        <v>369</v>
      </c>
      <c r="E273" s="28"/>
      <c r="F273" s="84" t="str">
        <f t="shared" ref="F273:F290" si="12">IF($C$406=0,"",IF(C273="[For completion]","",C273/$C$406))</f>
        <v/>
      </c>
      <c r="G273" s="84" t="str">
        <f t="shared" ref="G273:G290" si="13">IF($D$406=0,"",IF(D273="[For completion]","",D273/$D$406))</f>
        <v/>
      </c>
    </row>
    <row r="274" spans="1:7" ht="14.45" customHeight="1" x14ac:dyDescent="0.25">
      <c r="A274" s="18" t="s">
        <v>864</v>
      </c>
      <c r="B274" s="18" t="s">
        <v>654</v>
      </c>
      <c r="C274" s="83" t="s">
        <v>369</v>
      </c>
      <c r="D274" s="18" t="s">
        <v>369</v>
      </c>
      <c r="E274" s="28"/>
      <c r="F274" s="84" t="str">
        <f t="shared" si="12"/>
        <v/>
      </c>
      <c r="G274" s="84" t="str">
        <f t="shared" si="13"/>
        <v/>
      </c>
    </row>
    <row r="275" spans="1:7" ht="14.45" customHeight="1" x14ac:dyDescent="0.25">
      <c r="A275" s="18" t="s">
        <v>865</v>
      </c>
      <c r="B275" s="18" t="s">
        <v>654</v>
      </c>
      <c r="C275" s="83" t="s">
        <v>369</v>
      </c>
      <c r="D275" s="18" t="s">
        <v>369</v>
      </c>
      <c r="E275" s="28"/>
      <c r="F275" s="84" t="str">
        <f t="shared" si="12"/>
        <v/>
      </c>
      <c r="G275" s="84" t="str">
        <f t="shared" si="13"/>
        <v/>
      </c>
    </row>
    <row r="276" spans="1:7" ht="14.45" customHeight="1" x14ac:dyDescent="0.25">
      <c r="A276" s="18" t="s">
        <v>866</v>
      </c>
      <c r="B276" s="18" t="s">
        <v>654</v>
      </c>
      <c r="C276" s="83" t="s">
        <v>369</v>
      </c>
      <c r="D276" s="18" t="s">
        <v>369</v>
      </c>
      <c r="E276" s="28"/>
      <c r="F276" s="84" t="str">
        <f t="shared" si="12"/>
        <v/>
      </c>
      <c r="G276" s="84" t="str">
        <f t="shared" si="13"/>
        <v/>
      </c>
    </row>
    <row r="277" spans="1:7" ht="14.45" customHeight="1" x14ac:dyDescent="0.25">
      <c r="A277" s="18" t="s">
        <v>867</v>
      </c>
      <c r="B277" s="18" t="s">
        <v>654</v>
      </c>
      <c r="C277" s="83" t="s">
        <v>369</v>
      </c>
      <c r="D277" s="18" t="s">
        <v>369</v>
      </c>
      <c r="E277" s="28"/>
      <c r="F277" s="84" t="str">
        <f t="shared" si="12"/>
        <v/>
      </c>
      <c r="G277" s="84" t="str">
        <f t="shared" si="13"/>
        <v/>
      </c>
    </row>
    <row r="278" spans="1:7" ht="14.45" customHeight="1" x14ac:dyDescent="0.25">
      <c r="A278" s="18" t="s">
        <v>868</v>
      </c>
      <c r="B278" s="18" t="s">
        <v>654</v>
      </c>
      <c r="C278" s="83" t="s">
        <v>369</v>
      </c>
      <c r="D278" s="18" t="s">
        <v>369</v>
      </c>
      <c r="E278" s="28"/>
      <c r="F278" s="84" t="str">
        <f t="shared" si="12"/>
        <v/>
      </c>
      <c r="G278" s="84" t="str">
        <f t="shared" si="13"/>
        <v/>
      </c>
    </row>
    <row r="279" spans="1:7" ht="14.45" customHeight="1" x14ac:dyDescent="0.25">
      <c r="A279" s="18" t="s">
        <v>869</v>
      </c>
      <c r="B279" s="18" t="s">
        <v>654</v>
      </c>
      <c r="C279" s="83" t="s">
        <v>369</v>
      </c>
      <c r="D279" s="18" t="s">
        <v>369</v>
      </c>
      <c r="E279" s="28"/>
      <c r="F279" s="84" t="str">
        <f t="shared" si="12"/>
        <v/>
      </c>
      <c r="G279" s="84" t="str">
        <f t="shared" si="13"/>
        <v/>
      </c>
    </row>
    <row r="280" spans="1:7" ht="14.45" customHeight="1" x14ac:dyDescent="0.25">
      <c r="A280" s="18" t="s">
        <v>870</v>
      </c>
      <c r="B280" s="18" t="s">
        <v>654</v>
      </c>
      <c r="C280" s="83" t="s">
        <v>369</v>
      </c>
      <c r="D280" s="18" t="s">
        <v>369</v>
      </c>
      <c r="E280" s="28"/>
      <c r="F280" s="84" t="str">
        <f t="shared" si="12"/>
        <v/>
      </c>
      <c r="G280" s="84" t="str">
        <f t="shared" si="13"/>
        <v/>
      </c>
    </row>
    <row r="281" spans="1:7" ht="14.45" customHeight="1" x14ac:dyDescent="0.25">
      <c r="A281" s="18" t="s">
        <v>871</v>
      </c>
      <c r="B281" s="18" t="s">
        <v>654</v>
      </c>
      <c r="C281" s="83" t="s">
        <v>369</v>
      </c>
      <c r="D281" s="18" t="s">
        <v>369</v>
      </c>
      <c r="E281" s="28"/>
      <c r="F281" s="84" t="str">
        <f t="shared" si="12"/>
        <v/>
      </c>
      <c r="G281" s="84" t="str">
        <f t="shared" si="13"/>
        <v/>
      </c>
    </row>
    <row r="282" spans="1:7" ht="14.45" customHeight="1" x14ac:dyDescent="0.25">
      <c r="A282" s="18" t="s">
        <v>872</v>
      </c>
      <c r="B282" s="18" t="s">
        <v>654</v>
      </c>
      <c r="C282" s="83" t="s">
        <v>369</v>
      </c>
      <c r="D282" s="18" t="s">
        <v>369</v>
      </c>
      <c r="E282" s="28"/>
      <c r="F282" s="84" t="str">
        <f t="shared" si="12"/>
        <v/>
      </c>
      <c r="G282" s="84" t="str">
        <f t="shared" si="13"/>
        <v/>
      </c>
    </row>
    <row r="283" spans="1:7" ht="14.45" customHeight="1" x14ac:dyDescent="0.25">
      <c r="A283" s="18" t="s">
        <v>873</v>
      </c>
      <c r="B283" s="18" t="s">
        <v>654</v>
      </c>
      <c r="C283" s="83" t="s">
        <v>369</v>
      </c>
      <c r="D283" s="18" t="s">
        <v>369</v>
      </c>
      <c r="E283" s="28"/>
      <c r="F283" s="84" t="str">
        <f t="shared" si="12"/>
        <v/>
      </c>
      <c r="G283" s="84" t="str">
        <f t="shared" si="13"/>
        <v/>
      </c>
    </row>
    <row r="284" spans="1:7" ht="14.45" customHeight="1" x14ac:dyDescent="0.25">
      <c r="A284" s="18" t="s">
        <v>874</v>
      </c>
      <c r="B284" s="18" t="s">
        <v>654</v>
      </c>
      <c r="C284" s="83" t="s">
        <v>369</v>
      </c>
      <c r="D284" s="18" t="s">
        <v>369</v>
      </c>
      <c r="E284" s="28"/>
      <c r="F284" s="84" t="str">
        <f t="shared" si="12"/>
        <v/>
      </c>
      <c r="G284" s="84" t="str">
        <f t="shared" si="13"/>
        <v/>
      </c>
    </row>
    <row r="285" spans="1:7" ht="14.45" customHeight="1" x14ac:dyDescent="0.25">
      <c r="A285" s="18" t="s">
        <v>875</v>
      </c>
      <c r="B285" s="18" t="s">
        <v>654</v>
      </c>
      <c r="C285" s="83" t="s">
        <v>369</v>
      </c>
      <c r="D285" s="18" t="s">
        <v>369</v>
      </c>
      <c r="E285" s="28"/>
      <c r="F285" s="84" t="str">
        <f t="shared" si="12"/>
        <v/>
      </c>
      <c r="G285" s="84" t="str">
        <f t="shared" si="13"/>
        <v/>
      </c>
    </row>
    <row r="286" spans="1:7" ht="14.45" customHeight="1" x14ac:dyDescent="0.25">
      <c r="A286" s="18" t="s">
        <v>876</v>
      </c>
      <c r="B286" s="18" t="s">
        <v>654</v>
      </c>
      <c r="C286" s="83" t="s">
        <v>369</v>
      </c>
      <c r="D286" s="18" t="s">
        <v>369</v>
      </c>
      <c r="E286" s="28"/>
      <c r="F286" s="84" t="str">
        <f t="shared" si="12"/>
        <v/>
      </c>
      <c r="G286" s="84" t="str">
        <f t="shared" si="13"/>
        <v/>
      </c>
    </row>
    <row r="287" spans="1:7" ht="14.45" customHeight="1" x14ac:dyDescent="0.25">
      <c r="A287" s="18" t="s">
        <v>877</v>
      </c>
      <c r="B287" s="18" t="s">
        <v>654</v>
      </c>
      <c r="C287" s="83" t="s">
        <v>369</v>
      </c>
      <c r="D287" s="18" t="s">
        <v>369</v>
      </c>
      <c r="E287" s="28"/>
      <c r="F287" s="84" t="str">
        <f t="shared" si="12"/>
        <v/>
      </c>
      <c r="G287" s="84" t="str">
        <f t="shared" si="13"/>
        <v/>
      </c>
    </row>
    <row r="288" spans="1:7" ht="14.45" customHeight="1" x14ac:dyDescent="0.25">
      <c r="A288" s="18" t="s">
        <v>878</v>
      </c>
      <c r="B288" s="18" t="s">
        <v>654</v>
      </c>
      <c r="C288" s="83" t="s">
        <v>369</v>
      </c>
      <c r="D288" s="18" t="s">
        <v>369</v>
      </c>
      <c r="E288" s="28"/>
      <c r="F288" s="84" t="str">
        <f t="shared" si="12"/>
        <v/>
      </c>
      <c r="G288" s="84" t="str">
        <f t="shared" si="13"/>
        <v/>
      </c>
    </row>
    <row r="289" spans="1:7" ht="14.45" customHeight="1" x14ac:dyDescent="0.25">
      <c r="A289" s="18" t="s">
        <v>879</v>
      </c>
      <c r="B289" s="18" t="s">
        <v>654</v>
      </c>
      <c r="C289" s="83" t="s">
        <v>369</v>
      </c>
      <c r="D289" s="18" t="s">
        <v>369</v>
      </c>
      <c r="E289" s="28"/>
      <c r="F289" s="84" t="str">
        <f t="shared" si="12"/>
        <v/>
      </c>
      <c r="G289" s="84" t="str">
        <f t="shared" si="13"/>
        <v/>
      </c>
    </row>
    <row r="290" spans="1:7" ht="14.45" customHeight="1" x14ac:dyDescent="0.25">
      <c r="A290" s="18" t="s">
        <v>880</v>
      </c>
      <c r="B290" s="18" t="s">
        <v>881</v>
      </c>
      <c r="C290" s="83" t="s">
        <v>369</v>
      </c>
      <c r="D290" s="18" t="s">
        <v>369</v>
      </c>
      <c r="E290" s="28"/>
      <c r="F290" s="84" t="str">
        <f t="shared" si="12"/>
        <v/>
      </c>
      <c r="G290" s="84" t="str">
        <f t="shared" si="13"/>
        <v/>
      </c>
    </row>
    <row r="291" spans="1:7" ht="14.45" customHeight="1" x14ac:dyDescent="0.25">
      <c r="A291" s="18" t="s">
        <v>882</v>
      </c>
      <c r="B291" s="18" t="s">
        <v>99</v>
      </c>
      <c r="C291" s="83">
        <f>SUM(C273:C290)</f>
        <v>0</v>
      </c>
      <c r="D291" s="18">
        <f>SUM(D273:D290)</f>
        <v>0</v>
      </c>
      <c r="E291" s="28"/>
      <c r="F291" s="84">
        <f>SUM(F273:F290)</f>
        <v>0</v>
      </c>
      <c r="G291" s="84">
        <f>SUM(G273:G290)</f>
        <v>0</v>
      </c>
    </row>
    <row r="292" spans="1:7" ht="14.45" customHeight="1" x14ac:dyDescent="0.25">
      <c r="A292" s="18" t="s">
        <v>883</v>
      </c>
      <c r="E292" s="28"/>
      <c r="F292" s="28"/>
      <c r="G292" s="28"/>
    </row>
    <row r="293" spans="1:7" ht="14.45" customHeight="1" x14ac:dyDescent="0.25">
      <c r="A293" s="18" t="s">
        <v>884</v>
      </c>
      <c r="E293" s="28"/>
      <c r="F293" s="28"/>
      <c r="G293" s="28"/>
    </row>
    <row r="294" spans="1:7" ht="14.45" customHeight="1" x14ac:dyDescent="0.25">
      <c r="A294" s="18" t="s">
        <v>885</v>
      </c>
      <c r="E294" s="28"/>
      <c r="F294" s="28"/>
      <c r="G294" s="28"/>
    </row>
    <row r="295" spans="1:7" ht="14.45" customHeight="1" x14ac:dyDescent="0.25">
      <c r="A295" s="41"/>
      <c r="B295" s="41" t="s">
        <v>886</v>
      </c>
      <c r="C295" s="41" t="s">
        <v>59</v>
      </c>
      <c r="D295" s="41" t="s">
        <v>861</v>
      </c>
      <c r="E295" s="41"/>
      <c r="F295" s="41" t="s">
        <v>523</v>
      </c>
      <c r="G295" s="41" t="s">
        <v>862</v>
      </c>
    </row>
    <row r="296" spans="1:7" ht="14.45" customHeight="1" x14ac:dyDescent="0.25">
      <c r="A296" s="18" t="s">
        <v>887</v>
      </c>
      <c r="B296" s="18" t="s">
        <v>654</v>
      </c>
      <c r="C296" s="83" t="s">
        <v>369</v>
      </c>
      <c r="D296" s="18" t="s">
        <v>369</v>
      </c>
      <c r="E296" s="28"/>
      <c r="F296" s="84" t="str">
        <f>IF($C$328=0,"",IF(C296="[For completion]","",C296/$C$328))</f>
        <v/>
      </c>
      <c r="G296" s="84" t="str">
        <f>IF($D$328=0,"",IF(D296="[For completion]","",D296/$D$328))</f>
        <v/>
      </c>
    </row>
    <row r="297" spans="1:7" ht="14.45" customHeight="1" x14ac:dyDescent="0.25">
      <c r="A297" s="18" t="s">
        <v>888</v>
      </c>
      <c r="B297" s="18" t="s">
        <v>654</v>
      </c>
      <c r="C297" s="83" t="s">
        <v>369</v>
      </c>
      <c r="D297" s="18" t="s">
        <v>369</v>
      </c>
      <c r="E297" s="28"/>
      <c r="F297" s="28"/>
      <c r="G297" s="28"/>
    </row>
    <row r="298" spans="1:7" ht="14.45" customHeight="1" x14ac:dyDescent="0.25">
      <c r="A298" s="18" t="s">
        <v>889</v>
      </c>
      <c r="B298" s="18" t="s">
        <v>654</v>
      </c>
      <c r="C298" s="83" t="s">
        <v>369</v>
      </c>
      <c r="D298" s="18" t="s">
        <v>369</v>
      </c>
      <c r="E298" s="28"/>
      <c r="F298" s="28"/>
      <c r="G298" s="28"/>
    </row>
    <row r="299" spans="1:7" ht="14.45" customHeight="1" x14ac:dyDescent="0.25">
      <c r="A299" s="18" t="s">
        <v>890</v>
      </c>
      <c r="B299" s="18" t="s">
        <v>654</v>
      </c>
      <c r="C299" s="83" t="s">
        <v>369</v>
      </c>
      <c r="D299" s="18" t="s">
        <v>369</v>
      </c>
      <c r="E299" s="28"/>
      <c r="F299" s="28"/>
      <c r="G299" s="28"/>
    </row>
    <row r="300" spans="1:7" ht="14.45" customHeight="1" x14ac:dyDescent="0.25">
      <c r="A300" s="18" t="s">
        <v>891</v>
      </c>
      <c r="B300" s="18" t="s">
        <v>654</v>
      </c>
      <c r="C300" s="83" t="s">
        <v>369</v>
      </c>
      <c r="D300" s="18" t="s">
        <v>369</v>
      </c>
      <c r="E300" s="28"/>
      <c r="F300" s="28"/>
      <c r="G300" s="28"/>
    </row>
    <row r="301" spans="1:7" ht="14.45" customHeight="1" x14ac:dyDescent="0.25">
      <c r="A301" s="18" t="s">
        <v>892</v>
      </c>
      <c r="B301" s="18" t="s">
        <v>654</v>
      </c>
      <c r="C301" s="83" t="s">
        <v>369</v>
      </c>
      <c r="D301" s="18" t="s">
        <v>369</v>
      </c>
      <c r="E301" s="28"/>
      <c r="F301" s="28"/>
      <c r="G301" s="28"/>
    </row>
    <row r="302" spans="1:7" ht="14.45" customHeight="1" x14ac:dyDescent="0.25">
      <c r="A302" s="18" t="s">
        <v>893</v>
      </c>
      <c r="B302" s="18" t="s">
        <v>654</v>
      </c>
      <c r="C302" s="83" t="s">
        <v>369</v>
      </c>
      <c r="D302" s="18" t="s">
        <v>369</v>
      </c>
      <c r="E302" s="28"/>
      <c r="F302" s="28"/>
      <c r="G302" s="28"/>
    </row>
    <row r="303" spans="1:7" ht="14.45" customHeight="1" x14ac:dyDescent="0.25">
      <c r="A303" s="18" t="s">
        <v>894</v>
      </c>
      <c r="B303" s="18" t="s">
        <v>654</v>
      </c>
      <c r="C303" s="83" t="s">
        <v>369</v>
      </c>
      <c r="D303" s="18" t="s">
        <v>369</v>
      </c>
      <c r="E303" s="28"/>
      <c r="F303" s="28"/>
      <c r="G303" s="28"/>
    </row>
    <row r="304" spans="1:7" ht="14.45" customHeight="1" x14ac:dyDescent="0.25">
      <c r="A304" s="18" t="s">
        <v>895</v>
      </c>
      <c r="B304" s="18" t="s">
        <v>654</v>
      </c>
      <c r="C304" s="83" t="s">
        <v>369</v>
      </c>
      <c r="D304" s="18" t="s">
        <v>369</v>
      </c>
      <c r="E304" s="28"/>
      <c r="F304" s="28"/>
      <c r="G304" s="28"/>
    </row>
    <row r="305" spans="1:7" ht="14.45" customHeight="1" x14ac:dyDescent="0.25">
      <c r="A305" s="18" t="s">
        <v>896</v>
      </c>
      <c r="B305" s="18" t="s">
        <v>654</v>
      </c>
      <c r="C305" s="83" t="s">
        <v>369</v>
      </c>
      <c r="D305" s="18" t="s">
        <v>369</v>
      </c>
      <c r="E305" s="28"/>
      <c r="F305" s="28"/>
      <c r="G305" s="28"/>
    </row>
    <row r="306" spans="1:7" ht="14.45" customHeight="1" x14ac:dyDescent="0.25">
      <c r="A306" s="18" t="s">
        <v>897</v>
      </c>
      <c r="B306" s="18" t="s">
        <v>654</v>
      </c>
      <c r="C306" s="83" t="s">
        <v>369</v>
      </c>
      <c r="D306" s="18" t="s">
        <v>369</v>
      </c>
      <c r="E306" s="28"/>
      <c r="F306" s="28"/>
      <c r="G306" s="28"/>
    </row>
    <row r="307" spans="1:7" ht="14.45" customHeight="1" x14ac:dyDescent="0.25">
      <c r="A307" s="18" t="s">
        <v>898</v>
      </c>
      <c r="B307" s="18" t="s">
        <v>654</v>
      </c>
      <c r="C307" s="83" t="s">
        <v>369</v>
      </c>
      <c r="D307" s="18" t="s">
        <v>369</v>
      </c>
      <c r="E307" s="28"/>
      <c r="F307" s="28"/>
      <c r="G307" s="28"/>
    </row>
    <row r="308" spans="1:7" ht="14.45" customHeight="1" x14ac:dyDescent="0.25">
      <c r="A308" s="18" t="s">
        <v>899</v>
      </c>
      <c r="B308" s="18" t="s">
        <v>654</v>
      </c>
      <c r="C308" s="83" t="s">
        <v>369</v>
      </c>
      <c r="D308" s="18" t="s">
        <v>369</v>
      </c>
      <c r="E308" s="28"/>
      <c r="F308" s="28"/>
      <c r="G308" s="28"/>
    </row>
    <row r="309" spans="1:7" ht="14.45" customHeight="1" x14ac:dyDescent="0.25">
      <c r="A309" s="18" t="s">
        <v>900</v>
      </c>
      <c r="B309" s="18" t="s">
        <v>654</v>
      </c>
      <c r="C309" s="83" t="s">
        <v>369</v>
      </c>
      <c r="D309" s="18" t="s">
        <v>369</v>
      </c>
      <c r="E309" s="28"/>
      <c r="F309" s="28"/>
      <c r="G309" s="28"/>
    </row>
    <row r="310" spans="1:7" ht="14.45" customHeight="1" x14ac:dyDescent="0.25">
      <c r="A310" s="18" t="s">
        <v>901</v>
      </c>
      <c r="B310" s="18" t="s">
        <v>654</v>
      </c>
      <c r="C310" s="83" t="s">
        <v>369</v>
      </c>
      <c r="D310" s="18" t="s">
        <v>369</v>
      </c>
      <c r="E310" s="28"/>
      <c r="F310" s="28"/>
      <c r="G310" s="28"/>
    </row>
    <row r="311" spans="1:7" ht="14.45" customHeight="1" x14ac:dyDescent="0.25">
      <c r="A311" s="18" t="s">
        <v>902</v>
      </c>
      <c r="B311" s="18" t="s">
        <v>654</v>
      </c>
      <c r="C311" s="83" t="s">
        <v>369</v>
      </c>
      <c r="D311" s="18" t="s">
        <v>369</v>
      </c>
      <c r="E311" s="28"/>
      <c r="F311" s="28"/>
      <c r="G311" s="28"/>
    </row>
    <row r="312" spans="1:7" ht="14.45" customHeight="1" x14ac:dyDescent="0.25">
      <c r="A312" s="18" t="s">
        <v>903</v>
      </c>
      <c r="B312" s="18" t="s">
        <v>654</v>
      </c>
      <c r="C312" s="83" t="s">
        <v>369</v>
      </c>
      <c r="D312" s="18" t="s">
        <v>369</v>
      </c>
      <c r="E312" s="28"/>
      <c r="F312" s="28"/>
      <c r="G312" s="28"/>
    </row>
    <row r="313" spans="1:7" ht="14.45" customHeight="1" x14ac:dyDescent="0.25">
      <c r="A313" s="18" t="s">
        <v>904</v>
      </c>
      <c r="B313" s="18" t="s">
        <v>881</v>
      </c>
      <c r="C313" s="83" t="s">
        <v>369</v>
      </c>
      <c r="D313" s="18" t="s">
        <v>369</v>
      </c>
      <c r="E313" s="28"/>
      <c r="F313" s="28"/>
      <c r="G313" s="28"/>
    </row>
    <row r="314" spans="1:7" ht="14.45" customHeight="1" x14ac:dyDescent="0.25">
      <c r="A314" s="18" t="s">
        <v>905</v>
      </c>
      <c r="B314" s="18" t="s">
        <v>99</v>
      </c>
      <c r="C314" s="83">
        <f>SUM(C296:C313)</f>
        <v>0</v>
      </c>
      <c r="D314" s="18">
        <f>SUM(D296:D313)</f>
        <v>0</v>
      </c>
      <c r="E314" s="28"/>
      <c r="F314" s="84">
        <f>SUM(F296:F313)</f>
        <v>0</v>
      </c>
      <c r="G314" s="84">
        <f>SUM(G296:G313)</f>
        <v>0</v>
      </c>
    </row>
    <row r="315" spans="1:7" ht="14.45" customHeight="1" x14ac:dyDescent="0.25">
      <c r="A315" s="18" t="s">
        <v>906</v>
      </c>
      <c r="E315" s="28"/>
      <c r="F315" s="28"/>
      <c r="G315" s="28"/>
    </row>
    <row r="316" spans="1:7" ht="14.45" customHeight="1" x14ac:dyDescent="0.25">
      <c r="A316" s="18" t="s">
        <v>907</v>
      </c>
      <c r="E316" s="28"/>
      <c r="F316" s="28"/>
      <c r="G316" s="28"/>
    </row>
    <row r="317" spans="1:7" ht="14.45" customHeight="1" x14ac:dyDescent="0.25">
      <c r="A317" s="18" t="s">
        <v>908</v>
      </c>
      <c r="E317" s="28"/>
      <c r="F317" s="28"/>
      <c r="G317" s="28"/>
    </row>
    <row r="318" spans="1:7" ht="14.45" customHeight="1" x14ac:dyDescent="0.25">
      <c r="A318" s="41"/>
      <c r="B318" s="41" t="s">
        <v>909</v>
      </c>
      <c r="C318" s="41" t="s">
        <v>59</v>
      </c>
      <c r="D318" s="41" t="s">
        <v>861</v>
      </c>
      <c r="E318" s="41"/>
      <c r="F318" s="41" t="s">
        <v>523</v>
      </c>
      <c r="G318" s="41" t="s">
        <v>862</v>
      </c>
    </row>
    <row r="319" spans="1:7" ht="14.45" customHeight="1" x14ac:dyDescent="0.25">
      <c r="A319" s="18" t="s">
        <v>910</v>
      </c>
      <c r="B319" s="18" t="s">
        <v>911</v>
      </c>
      <c r="C319" s="83" t="s">
        <v>369</v>
      </c>
      <c r="D319" s="18" t="s">
        <v>369</v>
      </c>
      <c r="E319" s="28"/>
      <c r="F319" s="84" t="str">
        <f t="shared" ref="F319:F328" si="14">IF($C$343=0,"",IF(C319="[For completion]","",C319/$C$343))</f>
        <v/>
      </c>
      <c r="G319" s="84" t="str">
        <f t="shared" ref="G319:G328" si="15">IF($D$343=0,"",IF(D319="[For completion]","",D319/$D$343))</f>
        <v/>
      </c>
    </row>
    <row r="320" spans="1:7" ht="14.45" customHeight="1" x14ac:dyDescent="0.25">
      <c r="A320" s="18" t="s">
        <v>912</v>
      </c>
      <c r="B320" s="18" t="s">
        <v>913</v>
      </c>
      <c r="C320" s="83" t="s">
        <v>369</v>
      </c>
      <c r="D320" s="18" t="s">
        <v>369</v>
      </c>
      <c r="E320" s="28"/>
      <c r="F320" s="84" t="str">
        <f t="shared" si="14"/>
        <v/>
      </c>
      <c r="G320" s="84" t="str">
        <f t="shared" si="15"/>
        <v/>
      </c>
    </row>
    <row r="321" spans="1:7" ht="14.45" customHeight="1" x14ac:dyDescent="0.25">
      <c r="A321" s="18" t="s">
        <v>914</v>
      </c>
      <c r="B321" s="18" t="s">
        <v>915</v>
      </c>
      <c r="C321" s="83" t="s">
        <v>369</v>
      </c>
      <c r="D321" s="18" t="s">
        <v>369</v>
      </c>
      <c r="E321" s="28"/>
      <c r="F321" s="84" t="str">
        <f t="shared" si="14"/>
        <v/>
      </c>
      <c r="G321" s="84" t="str">
        <f t="shared" si="15"/>
        <v/>
      </c>
    </row>
    <row r="322" spans="1:7" ht="14.45" customHeight="1" x14ac:dyDescent="0.25">
      <c r="A322" s="18" t="s">
        <v>916</v>
      </c>
      <c r="B322" s="18" t="s">
        <v>917</v>
      </c>
      <c r="C322" s="83" t="s">
        <v>369</v>
      </c>
      <c r="D322" s="18" t="s">
        <v>369</v>
      </c>
      <c r="E322" s="28"/>
      <c r="F322" s="84" t="str">
        <f t="shared" si="14"/>
        <v/>
      </c>
      <c r="G322" s="84" t="str">
        <f t="shared" si="15"/>
        <v/>
      </c>
    </row>
    <row r="323" spans="1:7" ht="14.45" customHeight="1" x14ac:dyDescent="0.25">
      <c r="A323" s="18" t="s">
        <v>918</v>
      </c>
      <c r="B323" s="18" t="s">
        <v>919</v>
      </c>
      <c r="C323" s="83" t="s">
        <v>369</v>
      </c>
      <c r="D323" s="18" t="s">
        <v>369</v>
      </c>
      <c r="E323" s="28"/>
      <c r="F323" s="84" t="str">
        <f t="shared" si="14"/>
        <v/>
      </c>
      <c r="G323" s="84" t="str">
        <f t="shared" si="15"/>
        <v/>
      </c>
    </row>
    <row r="324" spans="1:7" ht="14.45" customHeight="1" x14ac:dyDescent="0.25">
      <c r="A324" s="18" t="s">
        <v>920</v>
      </c>
      <c r="B324" s="18" t="s">
        <v>921</v>
      </c>
      <c r="C324" s="83" t="s">
        <v>369</v>
      </c>
      <c r="D324" s="18" t="s">
        <v>369</v>
      </c>
      <c r="E324" s="28"/>
      <c r="F324" s="84" t="str">
        <f t="shared" si="14"/>
        <v/>
      </c>
      <c r="G324" s="84" t="str">
        <f t="shared" si="15"/>
        <v/>
      </c>
    </row>
    <row r="325" spans="1:7" ht="14.45" customHeight="1" x14ac:dyDescent="0.25">
      <c r="A325" s="18" t="s">
        <v>922</v>
      </c>
      <c r="B325" s="18" t="s">
        <v>923</v>
      </c>
      <c r="C325" s="83" t="s">
        <v>369</v>
      </c>
      <c r="D325" s="18" t="s">
        <v>369</v>
      </c>
      <c r="E325" s="28"/>
      <c r="F325" s="84" t="str">
        <f t="shared" si="14"/>
        <v/>
      </c>
      <c r="G325" s="84" t="str">
        <f t="shared" si="15"/>
        <v/>
      </c>
    </row>
    <row r="326" spans="1:7" ht="14.45" customHeight="1" x14ac:dyDescent="0.25">
      <c r="A326" s="18" t="s">
        <v>924</v>
      </c>
      <c r="B326" s="18" t="s">
        <v>925</v>
      </c>
      <c r="C326" s="83" t="s">
        <v>369</v>
      </c>
      <c r="D326" s="18" t="s">
        <v>369</v>
      </c>
      <c r="E326" s="28"/>
      <c r="F326" s="84" t="str">
        <f t="shared" si="14"/>
        <v/>
      </c>
      <c r="G326" s="84" t="str">
        <f t="shared" si="15"/>
        <v/>
      </c>
    </row>
    <row r="327" spans="1:7" ht="14.45" customHeight="1" x14ac:dyDescent="0.25">
      <c r="A327" s="18" t="s">
        <v>926</v>
      </c>
      <c r="B327" s="18" t="s">
        <v>927</v>
      </c>
      <c r="C327" s="83" t="s">
        <v>369</v>
      </c>
      <c r="D327" s="18" t="s">
        <v>369</v>
      </c>
      <c r="E327" s="28"/>
      <c r="F327" s="84" t="str">
        <f t="shared" si="14"/>
        <v/>
      </c>
      <c r="G327" s="84" t="str">
        <f t="shared" si="15"/>
        <v/>
      </c>
    </row>
    <row r="328" spans="1:7" ht="14.45" customHeight="1" x14ac:dyDescent="0.25">
      <c r="A328" s="18" t="s">
        <v>928</v>
      </c>
      <c r="B328" s="18" t="s">
        <v>881</v>
      </c>
      <c r="C328" s="83" t="s">
        <v>369</v>
      </c>
      <c r="D328" s="18" t="s">
        <v>369</v>
      </c>
      <c r="F328" s="84" t="str">
        <f t="shared" si="14"/>
        <v/>
      </c>
      <c r="G328" s="84" t="str">
        <f t="shared" si="15"/>
        <v/>
      </c>
    </row>
    <row r="329" spans="1:7" ht="14.45" customHeight="1" x14ac:dyDescent="0.25">
      <c r="A329" s="18" t="s">
        <v>929</v>
      </c>
      <c r="B329" s="18" t="s">
        <v>99</v>
      </c>
      <c r="C329" s="83">
        <f>SUM(C319:C327)</f>
        <v>0</v>
      </c>
      <c r="D329" s="18">
        <f>SUM(D319:D327)</f>
        <v>0</v>
      </c>
      <c r="E329" s="28"/>
      <c r="F329" s="84">
        <f>SUM(F319:F328)</f>
        <v>0</v>
      </c>
      <c r="G329" s="84">
        <f>SUM(G319:G328)</f>
        <v>0</v>
      </c>
    </row>
    <row r="330" spans="1:7" ht="14.45" customHeight="1" x14ac:dyDescent="0.25">
      <c r="A330" s="18" t="s">
        <v>930</v>
      </c>
      <c r="E330" s="28"/>
      <c r="F330" s="28"/>
      <c r="G330" s="28"/>
    </row>
    <row r="331" spans="1:7" ht="14.45" customHeight="1" x14ac:dyDescent="0.25">
      <c r="A331" s="41"/>
      <c r="B331" s="41" t="s">
        <v>931</v>
      </c>
      <c r="C331" s="41" t="s">
        <v>59</v>
      </c>
      <c r="D331" s="41" t="s">
        <v>861</v>
      </c>
      <c r="E331" s="41"/>
      <c r="F331" s="41" t="s">
        <v>523</v>
      </c>
      <c r="G331" s="41" t="s">
        <v>862</v>
      </c>
    </row>
    <row r="332" spans="1:7" ht="14.45" customHeight="1" x14ac:dyDescent="0.25">
      <c r="A332" s="18" t="s">
        <v>932</v>
      </c>
      <c r="B332" s="18" t="s">
        <v>933</v>
      </c>
      <c r="C332" s="83" t="s">
        <v>369</v>
      </c>
      <c r="D332" s="18" t="s">
        <v>369</v>
      </c>
      <c r="E332" s="28"/>
      <c r="F332" s="84" t="str">
        <f t="shared" ref="F332:F338" si="16">IF($C$353=0,"",IF(C332="[For completion]","",C332/$C$353))</f>
        <v/>
      </c>
      <c r="G332" s="84" t="str">
        <f t="shared" ref="G332:G338" si="17">IF($D$353=0,"",IF(D332="[For completion]","",D332/$D$353))</f>
        <v/>
      </c>
    </row>
    <row r="333" spans="1:7" ht="14.45" customHeight="1" x14ac:dyDescent="0.25">
      <c r="A333" s="18" t="s">
        <v>934</v>
      </c>
      <c r="B333" s="61" t="s">
        <v>935</v>
      </c>
      <c r="C333" s="83" t="s">
        <v>369</v>
      </c>
      <c r="D333" s="18" t="s">
        <v>369</v>
      </c>
      <c r="E333" s="28"/>
      <c r="F333" s="84" t="str">
        <f t="shared" si="16"/>
        <v/>
      </c>
      <c r="G333" s="84" t="str">
        <f t="shared" si="17"/>
        <v/>
      </c>
    </row>
    <row r="334" spans="1:7" ht="14.45" customHeight="1" x14ac:dyDescent="0.25">
      <c r="A334" s="18" t="s">
        <v>936</v>
      </c>
      <c r="B334" s="18" t="s">
        <v>937</v>
      </c>
      <c r="C334" s="83" t="s">
        <v>369</v>
      </c>
      <c r="D334" s="18" t="s">
        <v>369</v>
      </c>
      <c r="E334" s="28"/>
      <c r="F334" s="84" t="str">
        <f t="shared" si="16"/>
        <v/>
      </c>
      <c r="G334" s="84" t="str">
        <f t="shared" si="17"/>
        <v/>
      </c>
    </row>
    <row r="335" spans="1:7" ht="14.45" customHeight="1" x14ac:dyDescent="0.25">
      <c r="A335" s="18" t="s">
        <v>938</v>
      </c>
      <c r="B335" s="18" t="s">
        <v>939</v>
      </c>
      <c r="C335" s="83" t="s">
        <v>369</v>
      </c>
      <c r="D335" s="18" t="s">
        <v>369</v>
      </c>
      <c r="E335" s="28"/>
      <c r="F335" s="84" t="str">
        <f t="shared" si="16"/>
        <v/>
      </c>
      <c r="G335" s="84" t="str">
        <f t="shared" si="17"/>
        <v/>
      </c>
    </row>
    <row r="336" spans="1:7" ht="14.45" customHeight="1" x14ac:dyDescent="0.25">
      <c r="A336" s="18" t="s">
        <v>940</v>
      </c>
      <c r="B336" s="18" t="s">
        <v>941</v>
      </c>
      <c r="C336" s="83" t="s">
        <v>369</v>
      </c>
      <c r="D336" s="18" t="s">
        <v>369</v>
      </c>
      <c r="E336" s="28"/>
      <c r="F336" s="84" t="str">
        <f t="shared" si="16"/>
        <v/>
      </c>
      <c r="G336" s="84" t="str">
        <f t="shared" si="17"/>
        <v/>
      </c>
    </row>
    <row r="337" spans="1:7" ht="14.45" customHeight="1" x14ac:dyDescent="0.25">
      <c r="A337" s="18" t="s">
        <v>942</v>
      </c>
      <c r="B337" s="18" t="s">
        <v>943</v>
      </c>
      <c r="C337" s="83" t="s">
        <v>369</v>
      </c>
      <c r="D337" s="18" t="s">
        <v>369</v>
      </c>
      <c r="E337" s="28"/>
      <c r="F337" s="84" t="str">
        <f t="shared" si="16"/>
        <v/>
      </c>
      <c r="G337" s="84" t="str">
        <f t="shared" si="17"/>
        <v/>
      </c>
    </row>
    <row r="338" spans="1:7" ht="14.45" customHeight="1" x14ac:dyDescent="0.25">
      <c r="A338" s="18" t="s">
        <v>944</v>
      </c>
      <c r="B338" s="18" t="s">
        <v>945</v>
      </c>
      <c r="C338" s="83" t="s">
        <v>369</v>
      </c>
      <c r="D338" s="18" t="s">
        <v>369</v>
      </c>
      <c r="E338" s="28"/>
      <c r="F338" s="84" t="str">
        <f t="shared" si="16"/>
        <v/>
      </c>
      <c r="G338" s="84" t="str">
        <f t="shared" si="17"/>
        <v/>
      </c>
    </row>
    <row r="339" spans="1:7" ht="14.45" customHeight="1" x14ac:dyDescent="0.25">
      <c r="A339" s="18" t="s">
        <v>946</v>
      </c>
      <c r="B339" s="18" t="s">
        <v>99</v>
      </c>
      <c r="C339" s="83">
        <f>SUM(C332:C338)</f>
        <v>0</v>
      </c>
      <c r="D339" s="18">
        <f>SUM(D332:D338)</f>
        <v>0</v>
      </c>
      <c r="E339" s="28"/>
      <c r="F339" s="84">
        <f>SUM(F332:F338)</f>
        <v>0</v>
      </c>
      <c r="G339" s="84">
        <f>SUM(G332:G338)</f>
        <v>0</v>
      </c>
    </row>
    <row r="340" spans="1:7" ht="14.45" customHeight="1" x14ac:dyDescent="0.25">
      <c r="A340" s="18" t="s">
        <v>947</v>
      </c>
      <c r="E340" s="28"/>
      <c r="F340" s="28"/>
      <c r="G340" s="28"/>
    </row>
    <row r="341" spans="1:7" ht="14.45" customHeight="1" x14ac:dyDescent="0.25">
      <c r="A341" s="41"/>
      <c r="B341" s="41" t="s">
        <v>948</v>
      </c>
      <c r="C341" s="41" t="s">
        <v>59</v>
      </c>
      <c r="D341" s="41" t="s">
        <v>861</v>
      </c>
      <c r="E341" s="41"/>
      <c r="F341" s="41" t="s">
        <v>523</v>
      </c>
      <c r="G341" s="41" t="s">
        <v>862</v>
      </c>
    </row>
    <row r="342" spans="1:7" ht="14.45" customHeight="1" x14ac:dyDescent="0.25">
      <c r="A342" s="18" t="s">
        <v>949</v>
      </c>
      <c r="B342" s="18" t="s">
        <v>950</v>
      </c>
      <c r="C342" s="83" t="s">
        <v>369</v>
      </c>
      <c r="D342" s="18" t="s">
        <v>369</v>
      </c>
      <c r="E342" s="28"/>
      <c r="F342" s="84" t="str">
        <f>IF($C$360=0,"",IF(C342="[For completion]","",C342/$C$360))</f>
        <v/>
      </c>
      <c r="G342" s="84" t="str">
        <f>IF($D$360=0,"",IF(D342="[For completion]","",D342/$D$360))</f>
        <v/>
      </c>
    </row>
    <row r="343" spans="1:7" ht="14.45" customHeight="1" x14ac:dyDescent="0.25">
      <c r="A343" s="18" t="s">
        <v>951</v>
      </c>
      <c r="B343" s="61" t="s">
        <v>952</v>
      </c>
      <c r="C343" s="83" t="s">
        <v>369</v>
      </c>
      <c r="D343" s="18" t="s">
        <v>369</v>
      </c>
      <c r="E343" s="28"/>
      <c r="F343" s="84" t="str">
        <f>IF($C$360=0,"",IF(C343="[For completion]","",C343/$C$360))</f>
        <v/>
      </c>
      <c r="G343" s="84" t="str">
        <f>IF($D$360=0,"",IF(D343="[For completion]","",D343/$D$360))</f>
        <v/>
      </c>
    </row>
    <row r="344" spans="1:7" ht="14.45" customHeight="1" x14ac:dyDescent="0.25">
      <c r="A344" s="18" t="s">
        <v>953</v>
      </c>
      <c r="B344" s="18" t="s">
        <v>945</v>
      </c>
      <c r="C344" s="83" t="s">
        <v>369</v>
      </c>
      <c r="D344" s="18" t="s">
        <v>369</v>
      </c>
      <c r="E344" s="28"/>
      <c r="F344" s="84" t="str">
        <f>IF($C$360=0,"",IF(C344="[For completion]","",C344/$C$360))</f>
        <v/>
      </c>
      <c r="G344" s="84" t="str">
        <f>IF($D$360=0,"",IF(D344="[For completion]","",D344/$D$360))</f>
        <v/>
      </c>
    </row>
    <row r="345" spans="1:7" ht="14.45" customHeight="1" x14ac:dyDescent="0.25">
      <c r="A345" s="18" t="s">
        <v>954</v>
      </c>
      <c r="B345" s="18" t="s">
        <v>881</v>
      </c>
      <c r="C345" s="83" t="s">
        <v>369</v>
      </c>
      <c r="D345" s="18" t="s">
        <v>369</v>
      </c>
      <c r="E345" s="28"/>
      <c r="F345" s="84" t="str">
        <f>IF($C$360=0,"",IF(C345="[For completion]","",C345/$C$360))</f>
        <v/>
      </c>
      <c r="G345" s="84" t="str">
        <f>IF($D$360=0,"",IF(D345="[For completion]","",D345/$D$360))</f>
        <v/>
      </c>
    </row>
    <row r="346" spans="1:7" ht="14.45" customHeight="1" x14ac:dyDescent="0.25">
      <c r="A346" s="18" t="s">
        <v>955</v>
      </c>
      <c r="B346" s="18" t="s">
        <v>99</v>
      </c>
      <c r="C346" s="83">
        <f>SUM(C342:C345)</f>
        <v>0</v>
      </c>
      <c r="D346" s="18">
        <f>SUM(D342:D345)</f>
        <v>0</v>
      </c>
      <c r="E346" s="28"/>
      <c r="F346" s="84">
        <f>SUM(F342:F345)</f>
        <v>0</v>
      </c>
      <c r="G346" s="84">
        <f>SUM(G342:G345)</f>
        <v>0</v>
      </c>
    </row>
    <row r="347" spans="1:7" ht="14.45" customHeight="1" x14ac:dyDescent="0.25">
      <c r="A347" s="18" t="s">
        <v>956</v>
      </c>
      <c r="E347" s="28"/>
      <c r="F347" s="28"/>
      <c r="G347" s="28"/>
    </row>
    <row r="348" spans="1:7" ht="14.45" customHeight="1" x14ac:dyDescent="0.25">
      <c r="A348" s="41"/>
      <c r="B348" s="41" t="s">
        <v>957</v>
      </c>
      <c r="C348" s="41" t="s">
        <v>59</v>
      </c>
      <c r="D348" s="41" t="s">
        <v>861</v>
      </c>
      <c r="E348" s="41"/>
      <c r="F348" s="41" t="s">
        <v>523</v>
      </c>
      <c r="G348" s="41" t="s">
        <v>862</v>
      </c>
    </row>
    <row r="349" spans="1:7" ht="14.45" customHeight="1" x14ac:dyDescent="0.25">
      <c r="A349" s="18" t="s">
        <v>958</v>
      </c>
      <c r="B349" s="18" t="s">
        <v>654</v>
      </c>
      <c r="C349" s="83" t="s">
        <v>369</v>
      </c>
      <c r="D349" s="18" t="s">
        <v>369</v>
      </c>
      <c r="E349" s="19"/>
      <c r="F349" s="84" t="str">
        <f t="shared" ref="F349:F367" si="18">IF($C$381=0,"",IF(C349="[For completion]","",C349/$C$381))</f>
        <v/>
      </c>
      <c r="G349" s="84" t="str">
        <f t="shared" ref="G349:G367" si="19">IF($D$381=0,"",IF(D349="[For completion]","",D349/$D$381))</f>
        <v/>
      </c>
    </row>
    <row r="350" spans="1:7" ht="14.45" customHeight="1" x14ac:dyDescent="0.25">
      <c r="A350" s="18" t="s">
        <v>959</v>
      </c>
      <c r="B350" s="18" t="s">
        <v>654</v>
      </c>
      <c r="C350" s="83" t="s">
        <v>369</v>
      </c>
      <c r="D350" s="18" t="s">
        <v>369</v>
      </c>
      <c r="E350" s="19"/>
      <c r="F350" s="84" t="str">
        <f t="shared" si="18"/>
        <v/>
      </c>
      <c r="G350" s="84" t="str">
        <f t="shared" si="19"/>
        <v/>
      </c>
    </row>
    <row r="351" spans="1:7" ht="14.45" customHeight="1" x14ac:dyDescent="0.25">
      <c r="A351" s="18" t="s">
        <v>960</v>
      </c>
      <c r="B351" s="18" t="s">
        <v>654</v>
      </c>
      <c r="C351" s="83" t="s">
        <v>369</v>
      </c>
      <c r="D351" s="18" t="s">
        <v>369</v>
      </c>
      <c r="E351" s="19"/>
      <c r="F351" s="84" t="str">
        <f t="shared" si="18"/>
        <v/>
      </c>
      <c r="G351" s="84" t="str">
        <f t="shared" si="19"/>
        <v/>
      </c>
    </row>
    <row r="352" spans="1:7" ht="14.45" customHeight="1" x14ac:dyDescent="0.25">
      <c r="A352" s="18" t="s">
        <v>961</v>
      </c>
      <c r="B352" s="18" t="s">
        <v>654</v>
      </c>
      <c r="C352" s="83" t="s">
        <v>369</v>
      </c>
      <c r="D352" s="18" t="s">
        <v>369</v>
      </c>
      <c r="E352" s="19"/>
      <c r="F352" s="84" t="str">
        <f t="shared" si="18"/>
        <v/>
      </c>
      <c r="G352" s="84" t="str">
        <f t="shared" si="19"/>
        <v/>
      </c>
    </row>
    <row r="353" spans="1:7" ht="14.45" customHeight="1" x14ac:dyDescent="0.25">
      <c r="A353" s="18" t="s">
        <v>962</v>
      </c>
      <c r="B353" s="18" t="s">
        <v>654</v>
      </c>
      <c r="C353" s="83" t="s">
        <v>369</v>
      </c>
      <c r="D353" s="18" t="s">
        <v>369</v>
      </c>
      <c r="E353" s="19"/>
      <c r="F353" s="84" t="str">
        <f t="shared" si="18"/>
        <v/>
      </c>
      <c r="G353" s="84" t="str">
        <f t="shared" si="19"/>
        <v/>
      </c>
    </row>
    <row r="354" spans="1:7" ht="14.45" customHeight="1" x14ac:dyDescent="0.25">
      <c r="A354" s="18" t="s">
        <v>963</v>
      </c>
      <c r="B354" s="18" t="s">
        <v>654</v>
      </c>
      <c r="C354" s="83" t="s">
        <v>369</v>
      </c>
      <c r="D354" s="18" t="s">
        <v>369</v>
      </c>
      <c r="E354" s="19"/>
      <c r="F354" s="84" t="str">
        <f t="shared" si="18"/>
        <v/>
      </c>
      <c r="G354" s="84" t="str">
        <f t="shared" si="19"/>
        <v/>
      </c>
    </row>
    <row r="355" spans="1:7" ht="14.45" customHeight="1" x14ac:dyDescent="0.25">
      <c r="A355" s="18" t="s">
        <v>964</v>
      </c>
      <c r="B355" s="18" t="s">
        <v>654</v>
      </c>
      <c r="C355" s="83" t="s">
        <v>369</v>
      </c>
      <c r="D355" s="18" t="s">
        <v>369</v>
      </c>
      <c r="E355" s="19"/>
      <c r="F355" s="84" t="str">
        <f t="shared" si="18"/>
        <v/>
      </c>
      <c r="G355" s="84" t="str">
        <f t="shared" si="19"/>
        <v/>
      </c>
    </row>
    <row r="356" spans="1:7" ht="14.45" customHeight="1" x14ac:dyDescent="0.25">
      <c r="A356" s="18" t="s">
        <v>965</v>
      </c>
      <c r="B356" s="18" t="s">
        <v>654</v>
      </c>
      <c r="C356" s="83" t="s">
        <v>369</v>
      </c>
      <c r="D356" s="18" t="s">
        <v>369</v>
      </c>
      <c r="E356" s="19"/>
      <c r="F356" s="84" t="str">
        <f t="shared" si="18"/>
        <v/>
      </c>
      <c r="G356" s="84" t="str">
        <f t="shared" si="19"/>
        <v/>
      </c>
    </row>
    <row r="357" spans="1:7" ht="14.45" customHeight="1" x14ac:dyDescent="0.25">
      <c r="A357" s="18" t="s">
        <v>966</v>
      </c>
      <c r="B357" s="18" t="s">
        <v>654</v>
      </c>
      <c r="C357" s="83" t="s">
        <v>369</v>
      </c>
      <c r="D357" s="18" t="s">
        <v>369</v>
      </c>
      <c r="E357" s="19"/>
      <c r="F357" s="84" t="str">
        <f t="shared" si="18"/>
        <v/>
      </c>
      <c r="G357" s="84" t="str">
        <f t="shared" si="19"/>
        <v/>
      </c>
    </row>
    <row r="358" spans="1:7" ht="14.45" customHeight="1" x14ac:dyDescent="0.25">
      <c r="A358" s="18" t="s">
        <v>967</v>
      </c>
      <c r="B358" s="18" t="s">
        <v>654</v>
      </c>
      <c r="C358" s="83" t="s">
        <v>369</v>
      </c>
      <c r="D358" s="18" t="s">
        <v>369</v>
      </c>
      <c r="E358" s="19"/>
      <c r="F358" s="84" t="str">
        <f t="shared" si="18"/>
        <v/>
      </c>
      <c r="G358" s="84" t="str">
        <f t="shared" si="19"/>
        <v/>
      </c>
    </row>
    <row r="359" spans="1:7" ht="14.45" customHeight="1" x14ac:dyDescent="0.25">
      <c r="A359" s="18" t="s">
        <v>968</v>
      </c>
      <c r="B359" s="18" t="s">
        <v>654</v>
      </c>
      <c r="C359" s="83" t="s">
        <v>369</v>
      </c>
      <c r="D359" s="18" t="s">
        <v>369</v>
      </c>
      <c r="E359" s="19"/>
      <c r="F359" s="84" t="str">
        <f t="shared" si="18"/>
        <v/>
      </c>
      <c r="G359" s="84" t="str">
        <f t="shared" si="19"/>
        <v/>
      </c>
    </row>
    <row r="360" spans="1:7" ht="14.45" customHeight="1" x14ac:dyDescent="0.25">
      <c r="A360" s="18" t="s">
        <v>969</v>
      </c>
      <c r="B360" s="18" t="s">
        <v>654</v>
      </c>
      <c r="C360" s="83" t="s">
        <v>369</v>
      </c>
      <c r="D360" s="18" t="s">
        <v>369</v>
      </c>
      <c r="E360" s="19"/>
      <c r="F360" s="84" t="str">
        <f t="shared" si="18"/>
        <v/>
      </c>
      <c r="G360" s="84" t="str">
        <f t="shared" si="19"/>
        <v/>
      </c>
    </row>
    <row r="361" spans="1:7" ht="14.45" customHeight="1" x14ac:dyDescent="0.25">
      <c r="A361" s="18" t="s">
        <v>970</v>
      </c>
      <c r="B361" s="18" t="s">
        <v>654</v>
      </c>
      <c r="C361" s="83" t="s">
        <v>369</v>
      </c>
      <c r="D361" s="18" t="s">
        <v>369</v>
      </c>
      <c r="E361" s="19"/>
      <c r="F361" s="84" t="str">
        <f t="shared" si="18"/>
        <v/>
      </c>
      <c r="G361" s="84" t="str">
        <f t="shared" si="19"/>
        <v/>
      </c>
    </row>
    <row r="362" spans="1:7" ht="14.45" customHeight="1" x14ac:dyDescent="0.25">
      <c r="A362" s="18" t="s">
        <v>971</v>
      </c>
      <c r="B362" s="18" t="s">
        <v>654</v>
      </c>
      <c r="C362" s="83" t="s">
        <v>369</v>
      </c>
      <c r="D362" s="18" t="s">
        <v>369</v>
      </c>
      <c r="E362" s="19"/>
      <c r="F362" s="84" t="str">
        <f t="shared" si="18"/>
        <v/>
      </c>
      <c r="G362" s="84" t="str">
        <f t="shared" si="19"/>
        <v/>
      </c>
    </row>
    <row r="363" spans="1:7" ht="14.45" customHeight="1" x14ac:dyDescent="0.25">
      <c r="A363" s="18" t="s">
        <v>972</v>
      </c>
      <c r="B363" s="18" t="s">
        <v>654</v>
      </c>
      <c r="C363" s="83" t="s">
        <v>369</v>
      </c>
      <c r="D363" s="18" t="s">
        <v>369</v>
      </c>
      <c r="E363" s="19"/>
      <c r="F363" s="84" t="str">
        <f t="shared" si="18"/>
        <v/>
      </c>
      <c r="G363" s="84" t="str">
        <f t="shared" si="19"/>
        <v/>
      </c>
    </row>
    <row r="364" spans="1:7" ht="14.45" customHeight="1" x14ac:dyDescent="0.25">
      <c r="A364" s="18" t="s">
        <v>973</v>
      </c>
      <c r="B364" s="18" t="s">
        <v>654</v>
      </c>
      <c r="C364" s="83" t="s">
        <v>369</v>
      </c>
      <c r="D364" s="18" t="s">
        <v>369</v>
      </c>
      <c r="E364" s="19"/>
      <c r="F364" s="84" t="str">
        <f t="shared" si="18"/>
        <v/>
      </c>
      <c r="G364" s="84" t="str">
        <f t="shared" si="19"/>
        <v/>
      </c>
    </row>
    <row r="365" spans="1:7" ht="14.45" customHeight="1" x14ac:dyDescent="0.25">
      <c r="A365" s="18" t="s">
        <v>974</v>
      </c>
      <c r="B365" s="18" t="s">
        <v>654</v>
      </c>
      <c r="C365" s="83" t="s">
        <v>369</v>
      </c>
      <c r="D365" s="18" t="s">
        <v>369</v>
      </c>
      <c r="E365" s="19"/>
      <c r="F365" s="84" t="str">
        <f t="shared" si="18"/>
        <v/>
      </c>
      <c r="G365" s="84" t="str">
        <f t="shared" si="19"/>
        <v/>
      </c>
    </row>
    <row r="366" spans="1:7" ht="14.45" customHeight="1" x14ac:dyDescent="0.25">
      <c r="A366" s="18" t="s">
        <v>975</v>
      </c>
      <c r="B366" s="18" t="s">
        <v>881</v>
      </c>
      <c r="C366" s="83" t="s">
        <v>369</v>
      </c>
      <c r="D366" s="18" t="s">
        <v>369</v>
      </c>
      <c r="E366" s="19"/>
      <c r="F366" s="84" t="str">
        <f t="shared" si="18"/>
        <v/>
      </c>
      <c r="G366" s="84" t="str">
        <f t="shared" si="19"/>
        <v/>
      </c>
    </row>
    <row r="367" spans="1:7" ht="14.45" customHeight="1" x14ac:dyDescent="0.25">
      <c r="A367" s="18" t="s">
        <v>976</v>
      </c>
      <c r="B367" s="18" t="s">
        <v>99</v>
      </c>
      <c r="C367" s="83">
        <f>SUM(C349:C366)</f>
        <v>0</v>
      </c>
      <c r="D367" s="18">
        <f>SUM(D349:D366)</f>
        <v>0</v>
      </c>
      <c r="E367" s="19"/>
      <c r="F367" s="84" t="str">
        <f t="shared" si="18"/>
        <v/>
      </c>
      <c r="G367" s="84" t="str">
        <f t="shared" si="19"/>
        <v/>
      </c>
    </row>
    <row r="368" spans="1:7" ht="14.45" customHeight="1" x14ac:dyDescent="0.25">
      <c r="A368" s="18" t="s">
        <v>977</v>
      </c>
      <c r="C368" s="85"/>
      <c r="E368" s="19"/>
      <c r="F368" s="19"/>
    </row>
    <row r="369" spans="1:6" ht="14.45" customHeight="1" x14ac:dyDescent="0.25">
      <c r="A369" s="18" t="s">
        <v>978</v>
      </c>
      <c r="C369" s="85"/>
      <c r="E369" s="19"/>
      <c r="F369" s="19"/>
    </row>
    <row r="370" spans="1:6" ht="14.45" customHeight="1" x14ac:dyDescent="0.25">
      <c r="A370" s="18" t="s">
        <v>979</v>
      </c>
      <c r="C370" s="85"/>
      <c r="E370" s="19"/>
      <c r="F370" s="19"/>
    </row>
    <row r="371" spans="1:6" ht="14.45" customHeight="1" x14ac:dyDescent="0.25">
      <c r="A371" s="18" t="s">
        <v>980</v>
      </c>
      <c r="C371" s="85"/>
      <c r="E371" s="19"/>
      <c r="F371" s="19"/>
    </row>
    <row r="372" spans="1:6" ht="14.45" customHeight="1" x14ac:dyDescent="0.25">
      <c r="A372" s="18" t="s">
        <v>981</v>
      </c>
      <c r="C372" s="85"/>
      <c r="E372" s="19"/>
      <c r="F372" s="19"/>
    </row>
    <row r="373" spans="1:6" ht="14.45" customHeight="1" x14ac:dyDescent="0.25">
      <c r="A373" s="18" t="s">
        <v>982</v>
      </c>
      <c r="C373" s="85"/>
      <c r="E373" s="19"/>
      <c r="F373" s="19"/>
    </row>
    <row r="374" spans="1:6" ht="14.45" customHeight="1" x14ac:dyDescent="0.25">
      <c r="A374" s="18" t="s">
        <v>983</v>
      </c>
      <c r="C374" s="85"/>
      <c r="E374" s="19"/>
      <c r="F374" s="19"/>
    </row>
    <row r="375" spans="1:6" ht="14.45" customHeight="1" x14ac:dyDescent="0.25">
      <c r="A375" s="18" t="s">
        <v>984</v>
      </c>
      <c r="C375" s="85"/>
      <c r="E375" s="19"/>
      <c r="F375" s="19"/>
    </row>
    <row r="376" spans="1:6" ht="14.45" customHeight="1" x14ac:dyDescent="0.25">
      <c r="A376" s="18" t="s">
        <v>985</v>
      </c>
      <c r="C376" s="85"/>
      <c r="E376" s="19"/>
      <c r="F376" s="19"/>
    </row>
    <row r="377" spans="1:6" ht="14.45" customHeight="1" x14ac:dyDescent="0.25">
      <c r="A377" s="18" t="s">
        <v>986</v>
      </c>
      <c r="C377" s="85"/>
      <c r="E377" s="19"/>
      <c r="F377" s="19"/>
    </row>
    <row r="378" spans="1:6" ht="14.45" customHeight="1" x14ac:dyDescent="0.25">
      <c r="A378" s="18" t="s">
        <v>987</v>
      </c>
      <c r="C378" s="85"/>
      <c r="E378" s="19"/>
      <c r="F378" s="19"/>
    </row>
    <row r="379" spans="1:6" ht="14.45" customHeight="1" x14ac:dyDescent="0.25">
      <c r="A379" s="18" t="s">
        <v>988</v>
      </c>
      <c r="C379" s="85"/>
      <c r="E379" s="19"/>
      <c r="F379" s="19"/>
    </row>
    <row r="380" spans="1:6" ht="14.45" customHeight="1" x14ac:dyDescent="0.25">
      <c r="A380" s="18" t="s">
        <v>989</v>
      </c>
      <c r="C380" s="85"/>
      <c r="E380" s="19"/>
      <c r="F380" s="19"/>
    </row>
    <row r="381" spans="1:6" ht="14.45" customHeight="1" x14ac:dyDescent="0.25">
      <c r="A381" s="18" t="s">
        <v>990</v>
      </c>
      <c r="C381" s="85"/>
      <c r="E381" s="19"/>
      <c r="F381" s="19"/>
    </row>
    <row r="382" spans="1:6" ht="14.45" customHeight="1" x14ac:dyDescent="0.25">
      <c r="A382" s="18" t="s">
        <v>991</v>
      </c>
      <c r="C382" s="85"/>
      <c r="E382" s="19"/>
      <c r="F382" s="19"/>
    </row>
    <row r="383" spans="1:6" ht="14.45" customHeight="1" x14ac:dyDescent="0.25">
      <c r="A383" s="18" t="s">
        <v>992</v>
      </c>
      <c r="C383" s="85"/>
      <c r="E383" s="19"/>
      <c r="F383" s="19"/>
    </row>
    <row r="384" spans="1:6" ht="14.45" customHeight="1" x14ac:dyDescent="0.25">
      <c r="A384" s="18" t="s">
        <v>993</v>
      </c>
      <c r="C384" s="85"/>
      <c r="E384" s="19"/>
      <c r="F384" s="19"/>
    </row>
    <row r="385" spans="1:7" ht="14.45" customHeight="1" x14ac:dyDescent="0.25">
      <c r="A385" s="18" t="s">
        <v>994</v>
      </c>
      <c r="C385" s="85"/>
      <c r="E385" s="19"/>
      <c r="F385" s="19"/>
    </row>
    <row r="386" spans="1:7" ht="14.45" customHeight="1" x14ac:dyDescent="0.25">
      <c r="A386" s="18" t="s">
        <v>995</v>
      </c>
      <c r="C386" s="85"/>
      <c r="E386" s="19"/>
      <c r="F386" s="19"/>
    </row>
    <row r="387" spans="1:7" ht="14.45" customHeight="1" x14ac:dyDescent="0.25">
      <c r="A387" s="18" t="s">
        <v>996</v>
      </c>
      <c r="C387" s="85"/>
      <c r="E387" s="19"/>
      <c r="F387" s="19"/>
    </row>
    <row r="388" spans="1:7" ht="14.45" customHeight="1" x14ac:dyDescent="0.25">
      <c r="A388" s="18" t="s">
        <v>997</v>
      </c>
      <c r="C388" s="85"/>
      <c r="E388" s="19"/>
      <c r="F388" s="19"/>
    </row>
    <row r="389" spans="1:7" ht="14.45" customHeight="1" x14ac:dyDescent="0.25">
      <c r="A389" s="18" t="s">
        <v>998</v>
      </c>
      <c r="C389" s="85"/>
      <c r="E389" s="19"/>
      <c r="F389" s="19"/>
    </row>
    <row r="390" spans="1:7" ht="14.45" customHeight="1" x14ac:dyDescent="0.25">
      <c r="A390" s="18" t="s">
        <v>999</v>
      </c>
      <c r="C390" s="85"/>
      <c r="E390" s="19"/>
      <c r="F390" s="19"/>
    </row>
    <row r="391" spans="1:7" ht="14.45" customHeight="1" x14ac:dyDescent="0.25">
      <c r="A391" s="18" t="s">
        <v>1000</v>
      </c>
      <c r="C391" s="85"/>
      <c r="E391" s="19"/>
      <c r="F391" s="19"/>
    </row>
    <row r="392" spans="1:7" ht="14.45" customHeight="1" x14ac:dyDescent="0.25">
      <c r="A392" s="18" t="s">
        <v>1001</v>
      </c>
      <c r="C392" s="85"/>
      <c r="E392" s="19"/>
      <c r="F392" s="19"/>
    </row>
    <row r="393" spans="1:7" ht="14.45" customHeight="1" x14ac:dyDescent="0.25">
      <c r="A393" s="18" t="s">
        <v>1002</v>
      </c>
      <c r="C393" s="85"/>
      <c r="E393" s="19"/>
      <c r="F393" s="19"/>
    </row>
    <row r="394" spans="1:7" ht="14.45" customHeight="1" x14ac:dyDescent="0.25">
      <c r="A394" s="18" t="s">
        <v>1003</v>
      </c>
      <c r="C394" s="85"/>
      <c r="E394" s="19"/>
      <c r="F394" s="19"/>
    </row>
    <row r="395" spans="1:7" ht="14.45" customHeight="1" x14ac:dyDescent="0.25">
      <c r="A395" s="18" t="s">
        <v>1004</v>
      </c>
      <c r="C395" s="85"/>
      <c r="E395" s="19"/>
      <c r="F395" s="19"/>
    </row>
    <row r="396" spans="1:7" ht="14.45" customHeight="1" x14ac:dyDescent="0.25">
      <c r="A396" s="18" t="s">
        <v>1005</v>
      </c>
      <c r="C396" s="85"/>
      <c r="E396" s="19"/>
      <c r="F396" s="19"/>
    </row>
    <row r="397" spans="1:7" ht="18" customHeight="1" x14ac:dyDescent="0.25">
      <c r="A397" s="78"/>
      <c r="B397" s="79" t="s">
        <v>1006</v>
      </c>
      <c r="C397" s="80"/>
      <c r="D397" s="78"/>
      <c r="E397" s="78"/>
      <c r="F397" s="81"/>
      <c r="G397" s="81"/>
    </row>
    <row r="398" spans="1:7" ht="14.45" customHeight="1" x14ac:dyDescent="0.25">
      <c r="A398" s="40"/>
      <c r="B398" s="41" t="s">
        <v>1007</v>
      </c>
      <c r="C398" s="40" t="s">
        <v>739</v>
      </c>
      <c r="D398" s="40" t="s">
        <v>740</v>
      </c>
      <c r="E398" s="40"/>
      <c r="F398" s="40" t="s">
        <v>524</v>
      </c>
      <c r="G398" s="40" t="s">
        <v>741</v>
      </c>
    </row>
    <row r="399" spans="1:7" ht="30.75" customHeight="1" x14ac:dyDescent="0.25">
      <c r="A399" s="18" t="s">
        <v>1008</v>
      </c>
      <c r="B399" s="18" t="s">
        <v>743</v>
      </c>
      <c r="C399" s="44">
        <v>0</v>
      </c>
      <c r="D399" s="37">
        <f>D28</f>
        <v>0</v>
      </c>
      <c r="E399" s="37"/>
      <c r="F399" s="45"/>
      <c r="G399" s="45"/>
    </row>
    <row r="400" spans="1:7" ht="14.45" customHeight="1" x14ac:dyDescent="0.25">
      <c r="A400" s="37"/>
      <c r="C400" s="31"/>
      <c r="D400" s="37"/>
      <c r="E400" s="37"/>
      <c r="F400" s="45"/>
      <c r="G400" s="45"/>
    </row>
    <row r="401" spans="1:7" ht="14.45" customHeight="1" x14ac:dyDescent="0.25">
      <c r="B401" s="18" t="s">
        <v>744</v>
      </c>
      <c r="C401" s="31"/>
      <c r="D401" s="37"/>
      <c r="E401" s="37"/>
      <c r="F401" s="45"/>
      <c r="G401" s="45"/>
    </row>
    <row r="402" spans="1:7" ht="14.45" customHeight="1" x14ac:dyDescent="0.25">
      <c r="A402" s="18" t="s">
        <v>1009</v>
      </c>
      <c r="B402" s="18" t="s">
        <v>746</v>
      </c>
      <c r="C402" s="44">
        <v>0</v>
      </c>
      <c r="D402" s="18">
        <v>0</v>
      </c>
      <c r="E402" s="37"/>
      <c r="F402" s="45" t="str">
        <f t="shared" ref="F402:F412" si="20">IF($C$413=0,"",IF(C402="[for completion]","",C402/$C$413))</f>
        <v/>
      </c>
      <c r="G402" s="45" t="str">
        <f t="shared" ref="G402:G412" si="21">IF($D$413=0,"",IF(D402="[for completion]","",D402/$D$413))</f>
        <v/>
      </c>
    </row>
    <row r="403" spans="1:7" ht="14.45" customHeight="1" x14ac:dyDescent="0.25">
      <c r="A403" s="18" t="s">
        <v>1010</v>
      </c>
      <c r="B403" s="18" t="s">
        <v>748</v>
      </c>
      <c r="C403" s="44">
        <v>0</v>
      </c>
      <c r="D403" s="18">
        <v>0</v>
      </c>
      <c r="E403" s="37"/>
      <c r="F403" s="45" t="str">
        <f t="shared" si="20"/>
        <v/>
      </c>
      <c r="G403" s="45" t="str">
        <f t="shared" si="21"/>
        <v/>
      </c>
    </row>
    <row r="404" spans="1:7" ht="14.45" customHeight="1" x14ac:dyDescent="0.25">
      <c r="A404" s="18" t="s">
        <v>1011</v>
      </c>
      <c r="B404" s="18" t="s">
        <v>750</v>
      </c>
      <c r="C404" s="44">
        <v>0</v>
      </c>
      <c r="D404" s="18">
        <v>0</v>
      </c>
      <c r="E404" s="37"/>
      <c r="F404" s="45" t="str">
        <f t="shared" si="20"/>
        <v/>
      </c>
      <c r="G404" s="45" t="str">
        <f t="shared" si="21"/>
        <v/>
      </c>
    </row>
    <row r="405" spans="1:7" ht="14.45" customHeight="1" x14ac:dyDescent="0.25">
      <c r="A405" s="18" t="s">
        <v>1012</v>
      </c>
      <c r="B405" s="18" t="s">
        <v>752</v>
      </c>
      <c r="C405" s="44">
        <v>0</v>
      </c>
      <c r="D405" s="18">
        <v>0</v>
      </c>
      <c r="E405" s="37"/>
      <c r="F405" s="45" t="str">
        <f t="shared" si="20"/>
        <v/>
      </c>
      <c r="G405" s="45" t="str">
        <f t="shared" si="21"/>
        <v/>
      </c>
    </row>
    <row r="406" spans="1:7" ht="14.45" customHeight="1" x14ac:dyDescent="0.25">
      <c r="A406" s="18" t="s">
        <v>1013</v>
      </c>
      <c r="B406" s="18" t="s">
        <v>754</v>
      </c>
      <c r="C406" s="44">
        <v>0</v>
      </c>
      <c r="D406" s="18">
        <v>0</v>
      </c>
      <c r="E406" s="37"/>
      <c r="F406" s="45" t="str">
        <f t="shared" si="20"/>
        <v/>
      </c>
      <c r="G406" s="45" t="str">
        <f t="shared" si="21"/>
        <v/>
      </c>
    </row>
    <row r="407" spans="1:7" ht="14.45" customHeight="1" x14ac:dyDescent="0.25">
      <c r="A407" s="18" t="s">
        <v>1014</v>
      </c>
      <c r="B407" s="18" t="s">
        <v>756</v>
      </c>
      <c r="C407" s="44">
        <v>0</v>
      </c>
      <c r="D407" s="18">
        <v>0</v>
      </c>
      <c r="E407" s="37"/>
      <c r="F407" s="45" t="str">
        <f t="shared" si="20"/>
        <v/>
      </c>
      <c r="G407" s="45" t="str">
        <f t="shared" si="21"/>
        <v/>
      </c>
    </row>
    <row r="408" spans="1:7" ht="14.45" customHeight="1" x14ac:dyDescent="0.25">
      <c r="A408" s="18" t="s">
        <v>1015</v>
      </c>
      <c r="B408" s="18" t="s">
        <v>758</v>
      </c>
      <c r="C408" s="44">
        <v>0</v>
      </c>
      <c r="D408" s="18">
        <v>0</v>
      </c>
      <c r="E408" s="37"/>
      <c r="F408" s="45" t="str">
        <f t="shared" si="20"/>
        <v/>
      </c>
      <c r="G408" s="45" t="str">
        <f t="shared" si="21"/>
        <v/>
      </c>
    </row>
    <row r="409" spans="1:7" ht="14.45" customHeight="1" x14ac:dyDescent="0.25">
      <c r="A409" s="18" t="s">
        <v>1016</v>
      </c>
      <c r="B409" s="18" t="s">
        <v>760</v>
      </c>
      <c r="C409" s="44">
        <v>0</v>
      </c>
      <c r="D409" s="18">
        <v>0</v>
      </c>
      <c r="E409" s="37"/>
      <c r="F409" s="45" t="str">
        <f t="shared" si="20"/>
        <v/>
      </c>
      <c r="G409" s="45" t="str">
        <f t="shared" si="21"/>
        <v/>
      </c>
    </row>
    <row r="410" spans="1:7" ht="14.45" customHeight="1" x14ac:dyDescent="0.25">
      <c r="A410" s="18" t="s">
        <v>1017</v>
      </c>
      <c r="B410" s="18" t="s">
        <v>762</v>
      </c>
      <c r="C410" s="44">
        <v>0</v>
      </c>
      <c r="D410" s="18">
        <v>0</v>
      </c>
      <c r="E410" s="37"/>
      <c r="F410" s="45" t="str">
        <f t="shared" si="20"/>
        <v/>
      </c>
      <c r="G410" s="45" t="str">
        <f t="shared" si="21"/>
        <v/>
      </c>
    </row>
    <row r="411" spans="1:7" ht="14.45" customHeight="1" x14ac:dyDescent="0.25">
      <c r="A411" s="18" t="s">
        <v>1018</v>
      </c>
      <c r="B411" s="18" t="s">
        <v>764</v>
      </c>
      <c r="C411" s="44">
        <v>0</v>
      </c>
      <c r="D411" s="18">
        <v>0</v>
      </c>
      <c r="F411" s="45" t="str">
        <f t="shared" si="20"/>
        <v/>
      </c>
      <c r="G411" s="45" t="str">
        <f t="shared" si="21"/>
        <v/>
      </c>
    </row>
    <row r="412" spans="1:7" ht="14.45" customHeight="1" x14ac:dyDescent="0.25">
      <c r="A412" s="18" t="s">
        <v>1019</v>
      </c>
      <c r="B412" s="18" t="s">
        <v>766</v>
      </c>
      <c r="C412" s="44">
        <v>0</v>
      </c>
      <c r="D412" s="18">
        <v>0</v>
      </c>
      <c r="F412" s="45" t="str">
        <f t="shared" si="20"/>
        <v/>
      </c>
      <c r="G412" s="45" t="str">
        <f t="shared" si="21"/>
        <v/>
      </c>
    </row>
    <row r="413" spans="1:7" ht="14.45" customHeight="1" x14ac:dyDescent="0.25">
      <c r="A413" s="18" t="s">
        <v>1020</v>
      </c>
      <c r="B413" s="48" t="s">
        <v>99</v>
      </c>
      <c r="C413" s="44">
        <f>SUM(C402:C412)</f>
        <v>0</v>
      </c>
      <c r="D413" s="18">
        <f>SUM(D402:D412)</f>
        <v>0</v>
      </c>
      <c r="E413" s="51"/>
      <c r="F413" s="45">
        <f>SUM(F402:F412)</f>
        <v>0</v>
      </c>
      <c r="G413" s="45">
        <f>SUM(G402:G412)</f>
        <v>0</v>
      </c>
    </row>
    <row r="414" spans="1:7" ht="14.45" customHeight="1" x14ac:dyDescent="0.25">
      <c r="A414" s="40"/>
      <c r="B414" s="72" t="s">
        <v>1021</v>
      </c>
      <c r="C414" s="40" t="s">
        <v>739</v>
      </c>
      <c r="D414" s="40" t="s">
        <v>740</v>
      </c>
      <c r="E414" s="40"/>
      <c r="F414" s="40" t="s">
        <v>524</v>
      </c>
      <c r="G414" s="40" t="s">
        <v>741</v>
      </c>
    </row>
    <row r="415" spans="1:7" ht="57.6" customHeight="1" x14ac:dyDescent="0.25">
      <c r="A415" s="18" t="s">
        <v>1022</v>
      </c>
      <c r="B415" s="18" t="s">
        <v>770</v>
      </c>
      <c r="C415" s="53">
        <v>0</v>
      </c>
      <c r="F415" s="45"/>
      <c r="G415" s="45"/>
    </row>
    <row r="416" spans="1:7" ht="14.45" customHeight="1" x14ac:dyDescent="0.25">
      <c r="C416" s="31"/>
      <c r="F416" s="45"/>
      <c r="G416" s="45"/>
    </row>
    <row r="417" spans="1:7" ht="14.45" customHeight="1" x14ac:dyDescent="0.25">
      <c r="B417" s="18" t="s">
        <v>771</v>
      </c>
      <c r="C417" s="31"/>
      <c r="F417" s="45"/>
      <c r="G417" s="45"/>
    </row>
    <row r="418" spans="1:7" ht="14.45" customHeight="1" x14ac:dyDescent="0.25">
      <c r="A418" s="18" t="s">
        <v>1023</v>
      </c>
      <c r="B418" s="18" t="s">
        <v>773</v>
      </c>
      <c r="C418" s="44">
        <v>0</v>
      </c>
      <c r="D418" s="18">
        <v>0</v>
      </c>
      <c r="F418" s="45" t="str">
        <f t="shared" ref="F418:F425" si="22">IF($C$426=0,"",IF(C418="[for completion]","",C418/$C$426))</f>
        <v/>
      </c>
      <c r="G418" s="45" t="str">
        <f t="shared" ref="G418:G425" si="23">IF($D$426=0,"",IF(D418="[for completion]","",D418/$D$426))</f>
        <v/>
      </c>
    </row>
    <row r="419" spans="1:7" ht="15" customHeight="1" x14ac:dyDescent="0.25">
      <c r="A419" s="18" t="s">
        <v>1024</v>
      </c>
      <c r="B419" s="18" t="s">
        <v>775</v>
      </c>
      <c r="C419" s="44">
        <v>0</v>
      </c>
      <c r="D419" s="18">
        <v>0</v>
      </c>
      <c r="F419" s="45" t="str">
        <f t="shared" si="22"/>
        <v/>
      </c>
      <c r="G419" s="45" t="str">
        <f t="shared" si="23"/>
        <v/>
      </c>
    </row>
    <row r="420" spans="1:7" ht="15" customHeight="1" x14ac:dyDescent="0.25">
      <c r="A420" s="18" t="s">
        <v>1025</v>
      </c>
      <c r="B420" s="18" t="s">
        <v>777</v>
      </c>
      <c r="C420" s="44">
        <v>0</v>
      </c>
      <c r="D420" s="18">
        <v>0</v>
      </c>
      <c r="F420" s="45" t="str">
        <f t="shared" si="22"/>
        <v/>
      </c>
      <c r="G420" s="45" t="str">
        <f t="shared" si="23"/>
        <v/>
      </c>
    </row>
    <row r="421" spans="1:7" ht="15" customHeight="1" x14ac:dyDescent="0.25">
      <c r="A421" s="18" t="s">
        <v>1026</v>
      </c>
      <c r="B421" s="18" t="s">
        <v>779</v>
      </c>
      <c r="C421" s="44">
        <v>0</v>
      </c>
      <c r="D421" s="18">
        <v>0</v>
      </c>
      <c r="F421" s="45" t="str">
        <f t="shared" si="22"/>
        <v/>
      </c>
      <c r="G421" s="45" t="str">
        <f t="shared" si="23"/>
        <v/>
      </c>
    </row>
    <row r="422" spans="1:7" ht="15" customHeight="1" x14ac:dyDescent="0.25">
      <c r="A422" s="18" t="s">
        <v>1027</v>
      </c>
      <c r="B422" s="18" t="s">
        <v>781</v>
      </c>
      <c r="C422" s="44">
        <v>0</v>
      </c>
      <c r="D422" s="18">
        <v>0</v>
      </c>
      <c r="F422" s="45" t="str">
        <f t="shared" si="22"/>
        <v/>
      </c>
      <c r="G422" s="45" t="str">
        <f t="shared" si="23"/>
        <v/>
      </c>
    </row>
    <row r="423" spans="1:7" ht="15" customHeight="1" x14ac:dyDescent="0.25">
      <c r="A423" s="18" t="s">
        <v>1028</v>
      </c>
      <c r="B423" s="18" t="s">
        <v>783</v>
      </c>
      <c r="C423" s="44">
        <v>0</v>
      </c>
      <c r="D423" s="18">
        <v>0</v>
      </c>
      <c r="F423" s="45" t="str">
        <f t="shared" si="22"/>
        <v/>
      </c>
      <c r="G423" s="45" t="str">
        <f t="shared" si="23"/>
        <v/>
      </c>
    </row>
    <row r="424" spans="1:7" ht="15" customHeight="1" x14ac:dyDescent="0.25">
      <c r="A424" s="18" t="s">
        <v>1029</v>
      </c>
      <c r="B424" s="18" t="s">
        <v>785</v>
      </c>
      <c r="C424" s="44">
        <v>0</v>
      </c>
      <c r="D424" s="18">
        <v>0</v>
      </c>
      <c r="F424" s="45" t="str">
        <f t="shared" si="22"/>
        <v/>
      </c>
      <c r="G424" s="45" t="str">
        <f t="shared" si="23"/>
        <v/>
      </c>
    </row>
    <row r="425" spans="1:7" ht="15" customHeight="1" x14ac:dyDescent="0.25">
      <c r="A425" s="18" t="s">
        <v>1030</v>
      </c>
      <c r="B425" s="18" t="s">
        <v>787</v>
      </c>
      <c r="C425" s="44">
        <f>SUM(C427:C432)</f>
        <v>0</v>
      </c>
      <c r="D425" s="18">
        <f>SUM(D427:D432)</f>
        <v>0</v>
      </c>
      <c r="F425" s="45" t="str">
        <f t="shared" si="22"/>
        <v/>
      </c>
      <c r="G425" s="45" t="str">
        <f t="shared" si="23"/>
        <v/>
      </c>
    </row>
    <row r="426" spans="1:7" ht="15" customHeight="1" x14ac:dyDescent="0.25">
      <c r="A426" s="18" t="s">
        <v>1031</v>
      </c>
      <c r="B426" s="48" t="s">
        <v>99</v>
      </c>
      <c r="C426" s="44">
        <f>SUM(C418:C425)</f>
        <v>0</v>
      </c>
      <c r="D426" s="18">
        <f>SUM(D418:D425)</f>
        <v>0</v>
      </c>
      <c r="F426" s="45">
        <f>SUM(F418:F425)</f>
        <v>0</v>
      </c>
      <c r="G426" s="45">
        <f>SUM(G418:G425)</f>
        <v>0</v>
      </c>
    </row>
    <row r="427" spans="1:7" ht="15" customHeight="1" outlineLevel="1" x14ac:dyDescent="0.25">
      <c r="A427" s="18" t="s">
        <v>1032</v>
      </c>
      <c r="B427" s="50" t="s">
        <v>790</v>
      </c>
      <c r="C427" s="44">
        <v>0</v>
      </c>
      <c r="D427" s="18">
        <v>0</v>
      </c>
      <c r="F427" s="45" t="str">
        <f t="shared" ref="F427:F432" si="24">IF($C$426=0,"",IF(C427="[for completion]","",C427/$C$426))</f>
        <v/>
      </c>
      <c r="G427" s="45" t="str">
        <f t="shared" ref="G427:G432" si="25">IF($D$426=0,"",IF(D427="[for completion]","",D427/$D$426))</f>
        <v/>
      </c>
    </row>
    <row r="428" spans="1:7" ht="15" customHeight="1" outlineLevel="1" x14ac:dyDescent="0.25">
      <c r="A428" s="18" t="s">
        <v>1033</v>
      </c>
      <c r="B428" s="50" t="s">
        <v>792</v>
      </c>
      <c r="C428" s="44">
        <v>0</v>
      </c>
      <c r="D428" s="18">
        <v>0</v>
      </c>
      <c r="F428" s="45" t="str">
        <f t="shared" si="24"/>
        <v/>
      </c>
      <c r="G428" s="45" t="str">
        <f t="shared" si="25"/>
        <v/>
      </c>
    </row>
    <row r="429" spans="1:7" ht="15" customHeight="1" outlineLevel="1" x14ac:dyDescent="0.25">
      <c r="A429" s="18" t="s">
        <v>1034</v>
      </c>
      <c r="B429" s="50" t="s">
        <v>794</v>
      </c>
      <c r="C429" s="44">
        <v>0</v>
      </c>
      <c r="D429" s="18">
        <v>0</v>
      </c>
      <c r="F429" s="45" t="str">
        <f t="shared" si="24"/>
        <v/>
      </c>
      <c r="G429" s="45" t="str">
        <f t="shared" si="25"/>
        <v/>
      </c>
    </row>
    <row r="430" spans="1:7" ht="15" customHeight="1" outlineLevel="1" x14ac:dyDescent="0.25">
      <c r="A430" s="18" t="s">
        <v>1035</v>
      </c>
      <c r="B430" s="50" t="s">
        <v>796</v>
      </c>
      <c r="C430" s="44">
        <v>0</v>
      </c>
      <c r="D430" s="18">
        <v>0</v>
      </c>
      <c r="F430" s="45" t="str">
        <f t="shared" si="24"/>
        <v/>
      </c>
      <c r="G430" s="45" t="str">
        <f t="shared" si="25"/>
        <v/>
      </c>
    </row>
    <row r="431" spans="1:7" ht="15" customHeight="1" outlineLevel="1" x14ac:dyDescent="0.25">
      <c r="A431" s="18" t="s">
        <v>1036</v>
      </c>
      <c r="B431" s="50" t="s">
        <v>798</v>
      </c>
      <c r="C431" s="44">
        <v>0</v>
      </c>
      <c r="D431" s="18">
        <v>0</v>
      </c>
      <c r="F431" s="45" t="str">
        <f t="shared" si="24"/>
        <v/>
      </c>
      <c r="G431" s="45" t="str">
        <f t="shared" si="25"/>
        <v/>
      </c>
    </row>
    <row r="432" spans="1:7" ht="15" customHeight="1" outlineLevel="1" x14ac:dyDescent="0.25">
      <c r="A432" s="18" t="s">
        <v>1037</v>
      </c>
      <c r="B432" s="50" t="s">
        <v>800</v>
      </c>
      <c r="C432" s="44">
        <v>0</v>
      </c>
      <c r="D432" s="18">
        <v>0</v>
      </c>
      <c r="F432" s="45" t="str">
        <f t="shared" si="24"/>
        <v/>
      </c>
      <c r="G432" s="45" t="str">
        <f t="shared" si="25"/>
        <v/>
      </c>
    </row>
    <row r="433" spans="1:7" ht="15" customHeight="1" outlineLevel="1" x14ac:dyDescent="0.25">
      <c r="A433" s="18" t="s">
        <v>1038</v>
      </c>
      <c r="B433" s="50"/>
      <c r="C433" s="31"/>
      <c r="F433" s="45"/>
      <c r="G433" s="45"/>
    </row>
    <row r="434" spans="1:7" outlineLevel="1" x14ac:dyDescent="0.25">
      <c r="A434" s="18" t="s">
        <v>1039</v>
      </c>
      <c r="B434" s="50"/>
      <c r="C434" s="31"/>
      <c r="F434" s="45"/>
      <c r="G434" s="45"/>
    </row>
    <row r="435" spans="1:7" outlineLevel="1" x14ac:dyDescent="0.25">
      <c r="A435" s="18" t="s">
        <v>1040</v>
      </c>
      <c r="B435" s="50"/>
      <c r="C435" s="31"/>
      <c r="F435" s="45"/>
      <c r="G435" s="45"/>
    </row>
    <row r="436" spans="1:7" ht="15" customHeight="1" x14ac:dyDescent="0.25">
      <c r="A436" s="40"/>
      <c r="B436" s="72" t="s">
        <v>1041</v>
      </c>
      <c r="C436" s="40" t="s">
        <v>739</v>
      </c>
      <c r="D436" s="40" t="s">
        <v>740</v>
      </c>
      <c r="E436" s="40"/>
      <c r="F436" s="40" t="s">
        <v>524</v>
      </c>
      <c r="G436" s="40" t="s">
        <v>741</v>
      </c>
    </row>
    <row r="437" spans="1:7" x14ac:dyDescent="0.25">
      <c r="A437" s="18" t="s">
        <v>1042</v>
      </c>
      <c r="B437" s="18" t="s">
        <v>770</v>
      </c>
      <c r="C437" s="31" t="s">
        <v>51</v>
      </c>
      <c r="F437" s="45"/>
      <c r="G437" s="45"/>
    </row>
    <row r="438" spans="1:7" x14ac:dyDescent="0.25">
      <c r="C438" s="31"/>
      <c r="F438" s="45"/>
      <c r="G438" s="45"/>
    </row>
    <row r="439" spans="1:7" x14ac:dyDescent="0.25">
      <c r="B439" s="18" t="s">
        <v>771</v>
      </c>
      <c r="C439" s="31"/>
      <c r="F439" s="45"/>
      <c r="G439" s="45"/>
    </row>
    <row r="440" spans="1:7" x14ac:dyDescent="0.25">
      <c r="A440" s="18" t="s">
        <v>1043</v>
      </c>
      <c r="B440" s="18" t="s">
        <v>773</v>
      </c>
      <c r="C440" s="31" t="s">
        <v>51</v>
      </c>
      <c r="D440" s="31" t="s">
        <v>51</v>
      </c>
      <c r="F440" s="45" t="str">
        <f t="shared" ref="F440:F447" si="26">IF($C$448=0,"",IF(C440="[Mark as ND1 if not relevant]","",C440/$C$448))</f>
        <v/>
      </c>
      <c r="G440" s="45" t="str">
        <f t="shared" ref="G440:G447" si="27">IF($D$448=0,"",IF(D440="[Mark as ND1 if not relevant]","",D440/$D$448))</f>
        <v/>
      </c>
    </row>
    <row r="441" spans="1:7" x14ac:dyDescent="0.25">
      <c r="A441" s="18" t="s">
        <v>1044</v>
      </c>
      <c r="B441" s="18" t="s">
        <v>775</v>
      </c>
      <c r="C441" s="31" t="s">
        <v>51</v>
      </c>
      <c r="D441" s="31" t="s">
        <v>51</v>
      </c>
      <c r="F441" s="45" t="str">
        <f t="shared" si="26"/>
        <v/>
      </c>
      <c r="G441" s="45" t="str">
        <f t="shared" si="27"/>
        <v/>
      </c>
    </row>
    <row r="442" spans="1:7" x14ac:dyDescent="0.25">
      <c r="A442" s="18" t="s">
        <v>1045</v>
      </c>
      <c r="B442" s="18" t="s">
        <v>777</v>
      </c>
      <c r="C442" s="31" t="s">
        <v>51</v>
      </c>
      <c r="D442" s="31" t="s">
        <v>51</v>
      </c>
      <c r="F442" s="45" t="str">
        <f t="shared" si="26"/>
        <v/>
      </c>
      <c r="G442" s="45" t="str">
        <f t="shared" si="27"/>
        <v/>
      </c>
    </row>
    <row r="443" spans="1:7" x14ac:dyDescent="0.25">
      <c r="A443" s="18" t="s">
        <v>1046</v>
      </c>
      <c r="B443" s="18" t="s">
        <v>779</v>
      </c>
      <c r="C443" s="31" t="s">
        <v>51</v>
      </c>
      <c r="D443" s="31" t="s">
        <v>51</v>
      </c>
      <c r="F443" s="45" t="str">
        <f t="shared" si="26"/>
        <v/>
      </c>
      <c r="G443" s="45" t="str">
        <f t="shared" si="27"/>
        <v/>
      </c>
    </row>
    <row r="444" spans="1:7" x14ac:dyDescent="0.25">
      <c r="A444" s="18" t="s">
        <v>1047</v>
      </c>
      <c r="B444" s="18" t="s">
        <v>781</v>
      </c>
      <c r="C444" s="31" t="s">
        <v>51</v>
      </c>
      <c r="D444" s="31" t="s">
        <v>51</v>
      </c>
      <c r="F444" s="45" t="str">
        <f t="shared" si="26"/>
        <v/>
      </c>
      <c r="G444" s="45" t="str">
        <f t="shared" si="27"/>
        <v/>
      </c>
    </row>
    <row r="445" spans="1:7" x14ac:dyDescent="0.25">
      <c r="A445" s="18" t="s">
        <v>1048</v>
      </c>
      <c r="B445" s="18" t="s">
        <v>783</v>
      </c>
      <c r="C445" s="31" t="s">
        <v>51</v>
      </c>
      <c r="D445" s="31" t="s">
        <v>51</v>
      </c>
      <c r="F445" s="45" t="str">
        <f t="shared" si="26"/>
        <v/>
      </c>
      <c r="G445" s="45" t="str">
        <f t="shared" si="27"/>
        <v/>
      </c>
    </row>
    <row r="446" spans="1:7" x14ac:dyDescent="0.25">
      <c r="A446" s="18" t="s">
        <v>1049</v>
      </c>
      <c r="B446" s="18" t="s">
        <v>785</v>
      </c>
      <c r="C446" s="31" t="s">
        <v>51</v>
      </c>
      <c r="D446" s="31" t="s">
        <v>51</v>
      </c>
      <c r="F446" s="45" t="str">
        <f t="shared" si="26"/>
        <v/>
      </c>
      <c r="G446" s="45" t="str">
        <f t="shared" si="27"/>
        <v/>
      </c>
    </row>
    <row r="447" spans="1:7" x14ac:dyDescent="0.25">
      <c r="A447" s="18" t="s">
        <v>1050</v>
      </c>
      <c r="B447" s="18" t="s">
        <v>787</v>
      </c>
      <c r="C447" s="31" t="s">
        <v>51</v>
      </c>
      <c r="D447" s="31" t="s">
        <v>51</v>
      </c>
      <c r="F447" s="45" t="str">
        <f t="shared" si="26"/>
        <v/>
      </c>
      <c r="G447" s="45" t="str">
        <f t="shared" si="27"/>
        <v/>
      </c>
    </row>
    <row r="448" spans="1:7" x14ac:dyDescent="0.25">
      <c r="A448" s="18" t="s">
        <v>1051</v>
      </c>
      <c r="B448" s="48" t="s">
        <v>99</v>
      </c>
      <c r="C448" s="44">
        <f>SUM(C440:C447)</f>
        <v>0</v>
      </c>
      <c r="D448" s="18">
        <f>SUM(D440:D447)</f>
        <v>0</v>
      </c>
      <c r="F448" s="45">
        <f>SUM(F440:F447)</f>
        <v>0</v>
      </c>
      <c r="G448" s="45">
        <f>SUM(G440:G447)</f>
        <v>0</v>
      </c>
    </row>
    <row r="449" spans="1:7" outlineLevel="1" x14ac:dyDescent="0.25">
      <c r="A449" s="18" t="s">
        <v>1052</v>
      </c>
      <c r="B449" s="50" t="s">
        <v>790</v>
      </c>
      <c r="C449" s="31"/>
      <c r="F449" s="45" t="str">
        <f t="shared" ref="F449:F454" si="28">IF($C$448=0,"",IF(C449="[for completion]","",C449/$C$448))</f>
        <v/>
      </c>
      <c r="G449" s="45" t="str">
        <f t="shared" ref="G449:G454" si="29">IF($D$448=0,"",IF(D449="[for completion]","",D449/$D$448))</f>
        <v/>
      </c>
    </row>
    <row r="450" spans="1:7" outlineLevel="1" x14ac:dyDescent="0.25">
      <c r="A450" s="18" t="s">
        <v>1053</v>
      </c>
      <c r="B450" s="50" t="s">
        <v>792</v>
      </c>
      <c r="C450" s="31"/>
      <c r="F450" s="45" t="str">
        <f t="shared" si="28"/>
        <v/>
      </c>
      <c r="G450" s="45" t="str">
        <f t="shared" si="29"/>
        <v/>
      </c>
    </row>
    <row r="451" spans="1:7" outlineLevel="1" x14ac:dyDescent="0.25">
      <c r="A451" s="18" t="s">
        <v>1054</v>
      </c>
      <c r="B451" s="50" t="s">
        <v>794</v>
      </c>
      <c r="C451" s="31"/>
      <c r="F451" s="45" t="str">
        <f t="shared" si="28"/>
        <v/>
      </c>
      <c r="G451" s="45" t="str">
        <f t="shared" si="29"/>
        <v/>
      </c>
    </row>
    <row r="452" spans="1:7" outlineLevel="1" x14ac:dyDescent="0.25">
      <c r="A452" s="18" t="s">
        <v>1055</v>
      </c>
      <c r="B452" s="50" t="s">
        <v>796</v>
      </c>
      <c r="C452" s="31"/>
      <c r="F452" s="45" t="str">
        <f t="shared" si="28"/>
        <v/>
      </c>
      <c r="G452" s="45" t="str">
        <f t="shared" si="29"/>
        <v/>
      </c>
    </row>
    <row r="453" spans="1:7" outlineLevel="1" x14ac:dyDescent="0.25">
      <c r="A453" s="18" t="s">
        <v>1056</v>
      </c>
      <c r="B453" s="50" t="s">
        <v>798</v>
      </c>
      <c r="C453" s="31"/>
      <c r="F453" s="45" t="str">
        <f t="shared" si="28"/>
        <v/>
      </c>
      <c r="G453" s="45" t="str">
        <f t="shared" si="29"/>
        <v/>
      </c>
    </row>
    <row r="454" spans="1:7" outlineLevel="1" x14ac:dyDescent="0.25">
      <c r="A454" s="18" t="s">
        <v>1057</v>
      </c>
      <c r="B454" s="50" t="s">
        <v>800</v>
      </c>
      <c r="C454" s="31"/>
      <c r="F454" s="45" t="str">
        <f t="shared" si="28"/>
        <v/>
      </c>
      <c r="G454" s="45" t="str">
        <f t="shared" si="29"/>
        <v/>
      </c>
    </row>
    <row r="455" spans="1:7" outlineLevel="1" x14ac:dyDescent="0.25">
      <c r="A455" s="18" t="s">
        <v>1058</v>
      </c>
      <c r="B455" s="50"/>
      <c r="C455" s="31"/>
      <c r="F455" s="45"/>
      <c r="G455" s="45"/>
    </row>
    <row r="456" spans="1:7" outlineLevel="1" x14ac:dyDescent="0.25">
      <c r="A456" s="18" t="s">
        <v>1059</v>
      </c>
      <c r="B456" s="50"/>
      <c r="C456" s="31"/>
      <c r="F456" s="45"/>
      <c r="G456" s="45"/>
    </row>
    <row r="457" spans="1:7" outlineLevel="1" x14ac:dyDescent="0.25">
      <c r="A457" s="18" t="s">
        <v>1060</v>
      </c>
      <c r="B457" s="50"/>
      <c r="C457" s="31"/>
      <c r="F457" s="45"/>
      <c r="G457" s="45"/>
    </row>
    <row r="458" spans="1:7" ht="15" customHeight="1" x14ac:dyDescent="0.25">
      <c r="A458" s="40"/>
      <c r="B458" s="41" t="s">
        <v>1061</v>
      </c>
      <c r="C458" s="40" t="s">
        <v>1062</v>
      </c>
      <c r="D458" s="40"/>
      <c r="E458" s="40"/>
      <c r="F458" s="40"/>
      <c r="G458" s="43"/>
    </row>
    <row r="459" spans="1:7" s="20" customFormat="1" x14ac:dyDescent="0.25">
      <c r="A459" s="18" t="s">
        <v>1063</v>
      </c>
      <c r="B459" s="18" t="s">
        <v>1064</v>
      </c>
      <c r="C459" s="85" t="s">
        <v>369</v>
      </c>
      <c r="D459" s="18"/>
      <c r="E459" s="18"/>
      <c r="F459" s="18"/>
      <c r="G459" s="18"/>
    </row>
    <row r="460" spans="1:7" s="20" customFormat="1" x14ac:dyDescent="0.25">
      <c r="A460" s="18" t="s">
        <v>1065</v>
      </c>
      <c r="B460" s="18" t="s">
        <v>1066</v>
      </c>
      <c r="C460" s="85" t="s">
        <v>369</v>
      </c>
      <c r="D460" s="18"/>
      <c r="E460" s="18"/>
      <c r="F460" s="18"/>
      <c r="G460" s="18"/>
    </row>
    <row r="461" spans="1:7" s="20" customFormat="1" x14ac:dyDescent="0.25">
      <c r="A461" s="18" t="s">
        <v>1067</v>
      </c>
      <c r="B461" s="18" t="s">
        <v>1068</v>
      </c>
      <c r="C461" s="85" t="s">
        <v>369</v>
      </c>
      <c r="D461" s="18"/>
      <c r="E461" s="18"/>
      <c r="F461" s="18"/>
      <c r="G461" s="18"/>
    </row>
    <row r="462" spans="1:7" s="20" customFormat="1" x14ac:dyDescent="0.25">
      <c r="A462" s="18" t="s">
        <v>1069</v>
      </c>
      <c r="B462" s="18" t="s">
        <v>1070</v>
      </c>
      <c r="C462" s="85" t="s">
        <v>369</v>
      </c>
      <c r="D462" s="18"/>
      <c r="E462" s="18"/>
      <c r="F462" s="18"/>
      <c r="G462" s="18"/>
    </row>
    <row r="463" spans="1:7" s="20" customFormat="1" x14ac:dyDescent="0.25">
      <c r="A463" s="18" t="s">
        <v>1071</v>
      </c>
      <c r="B463" s="18" t="s">
        <v>1072</v>
      </c>
      <c r="C463" s="85" t="s">
        <v>369</v>
      </c>
      <c r="D463" s="18"/>
      <c r="E463" s="18"/>
      <c r="F463" s="18"/>
      <c r="G463" s="18"/>
    </row>
    <row r="464" spans="1:7" s="20" customFormat="1" x14ac:dyDescent="0.25">
      <c r="A464" s="18" t="s">
        <v>1073</v>
      </c>
      <c r="B464" s="18" t="s">
        <v>1074</v>
      </c>
      <c r="C464" s="85" t="s">
        <v>369</v>
      </c>
      <c r="D464" s="18"/>
      <c r="E464" s="18"/>
      <c r="F464" s="18"/>
      <c r="G464" s="18"/>
    </row>
    <row r="465" spans="1:7" s="20" customFormat="1" x14ac:dyDescent="0.25">
      <c r="A465" s="18" t="s">
        <v>1075</v>
      </c>
      <c r="B465" s="18" t="s">
        <v>1076</v>
      </c>
      <c r="C465" s="85" t="s">
        <v>369</v>
      </c>
      <c r="D465" s="18"/>
      <c r="E465" s="18"/>
      <c r="F465" s="18"/>
      <c r="G465" s="18"/>
    </row>
    <row r="466" spans="1:7" s="20" customFormat="1" x14ac:dyDescent="0.25">
      <c r="A466" s="18" t="s">
        <v>1077</v>
      </c>
      <c r="B466" s="18" t="s">
        <v>1078</v>
      </c>
      <c r="C466" s="85" t="s">
        <v>369</v>
      </c>
      <c r="D466" s="18"/>
      <c r="E466" s="18"/>
      <c r="F466" s="18"/>
      <c r="G466" s="18"/>
    </row>
    <row r="467" spans="1:7" s="20" customFormat="1" x14ac:dyDescent="0.25">
      <c r="A467" s="18" t="s">
        <v>1079</v>
      </c>
      <c r="B467" s="18" t="s">
        <v>1080</v>
      </c>
      <c r="C467" s="85" t="s">
        <v>369</v>
      </c>
      <c r="D467" s="18"/>
      <c r="E467" s="18"/>
      <c r="F467" s="18"/>
      <c r="G467" s="18"/>
    </row>
    <row r="468" spans="1:7" s="20" customFormat="1" x14ac:dyDescent="0.25">
      <c r="A468" s="18" t="s">
        <v>1081</v>
      </c>
      <c r="B468" s="18" t="s">
        <v>1082</v>
      </c>
      <c r="C468" s="85" t="s">
        <v>369</v>
      </c>
      <c r="D468" s="18"/>
      <c r="E468" s="18"/>
      <c r="F468" s="18"/>
      <c r="G468" s="18"/>
    </row>
    <row r="469" spans="1:7" s="20" customFormat="1" x14ac:dyDescent="0.25">
      <c r="A469" s="18" t="s">
        <v>1083</v>
      </c>
      <c r="B469" s="18" t="s">
        <v>1084</v>
      </c>
      <c r="C469" s="85" t="s">
        <v>369</v>
      </c>
      <c r="D469" s="18"/>
      <c r="E469" s="18"/>
      <c r="F469" s="18"/>
      <c r="G469" s="18"/>
    </row>
    <row r="470" spans="1:7" s="20" customFormat="1" x14ac:dyDescent="0.25">
      <c r="A470" s="18" t="s">
        <v>1085</v>
      </c>
      <c r="B470" s="18" t="s">
        <v>1086</v>
      </c>
      <c r="C470" s="85" t="s">
        <v>369</v>
      </c>
      <c r="D470" s="18"/>
      <c r="E470" s="18"/>
      <c r="F470" s="18"/>
      <c r="G470" s="18"/>
    </row>
    <row r="471" spans="1:7" s="20" customFormat="1" x14ac:dyDescent="0.25">
      <c r="A471" s="18" t="s">
        <v>1087</v>
      </c>
      <c r="B471" s="18" t="s">
        <v>97</v>
      </c>
      <c r="C471" s="85" t="s">
        <v>369</v>
      </c>
      <c r="D471" s="18"/>
      <c r="E471" s="18"/>
      <c r="F471" s="18"/>
      <c r="G471" s="18"/>
    </row>
    <row r="472" spans="1:7" s="20" customFormat="1" outlineLevel="1" x14ac:dyDescent="0.25">
      <c r="A472" s="18" t="s">
        <v>1088</v>
      </c>
      <c r="B472" s="50" t="s">
        <v>1089</v>
      </c>
      <c r="C472" s="85"/>
      <c r="D472" s="18"/>
      <c r="E472" s="18"/>
      <c r="F472" s="18"/>
      <c r="G472" s="18"/>
    </row>
    <row r="473" spans="1:7" s="20" customFormat="1" outlineLevel="1" x14ac:dyDescent="0.25">
      <c r="A473" s="18" t="s">
        <v>1090</v>
      </c>
      <c r="B473" s="50" t="s">
        <v>101</v>
      </c>
      <c r="C473" s="85"/>
      <c r="D473" s="18"/>
      <c r="E473" s="18"/>
      <c r="F473" s="18"/>
      <c r="G473" s="18"/>
    </row>
    <row r="474" spans="1:7" s="20" customFormat="1" outlineLevel="1" x14ac:dyDescent="0.25">
      <c r="A474" s="18" t="s">
        <v>1091</v>
      </c>
      <c r="B474" s="50" t="s">
        <v>101</v>
      </c>
      <c r="C474" s="85"/>
      <c r="D474" s="18"/>
      <c r="E474" s="18"/>
      <c r="F474" s="18"/>
      <c r="G474" s="18"/>
    </row>
    <row r="475" spans="1:7" s="20" customFormat="1" outlineLevel="1" x14ac:dyDescent="0.25">
      <c r="A475" s="18" t="s">
        <v>1092</v>
      </c>
      <c r="B475" s="50" t="s">
        <v>101</v>
      </c>
      <c r="C475" s="85"/>
      <c r="D475" s="18"/>
      <c r="E475" s="18"/>
      <c r="F475" s="18"/>
      <c r="G475" s="18"/>
    </row>
    <row r="476" spans="1:7" s="20" customFormat="1" outlineLevel="1" x14ac:dyDescent="0.25">
      <c r="A476" s="18" t="s">
        <v>1093</v>
      </c>
      <c r="B476" s="50" t="s">
        <v>101</v>
      </c>
      <c r="C476" s="85"/>
      <c r="D476" s="18"/>
      <c r="E476" s="18"/>
      <c r="F476" s="18"/>
      <c r="G476" s="18"/>
    </row>
    <row r="477" spans="1:7" s="20" customFormat="1" outlineLevel="1" x14ac:dyDescent="0.25">
      <c r="A477" s="18" t="s">
        <v>1094</v>
      </c>
      <c r="B477" s="50" t="s">
        <v>101</v>
      </c>
      <c r="C477" s="85"/>
      <c r="D477" s="18"/>
      <c r="E477" s="18"/>
      <c r="F477" s="18"/>
      <c r="G477" s="18"/>
    </row>
    <row r="478" spans="1:7" s="20" customFormat="1" outlineLevel="1" x14ac:dyDescent="0.25">
      <c r="A478" s="18" t="s">
        <v>1095</v>
      </c>
      <c r="B478" s="50" t="s">
        <v>101</v>
      </c>
      <c r="C478" s="85"/>
      <c r="D478" s="18"/>
      <c r="E478" s="18"/>
      <c r="F478" s="18"/>
      <c r="G478" s="18"/>
    </row>
    <row r="479" spans="1:7" s="20" customFormat="1" outlineLevel="1" x14ac:dyDescent="0.25">
      <c r="A479" s="18" t="s">
        <v>1096</v>
      </c>
      <c r="B479" s="50" t="s">
        <v>101</v>
      </c>
      <c r="C479" s="85"/>
      <c r="D479" s="18"/>
      <c r="E479" s="18"/>
      <c r="F479" s="18"/>
      <c r="G479" s="18"/>
    </row>
    <row r="480" spans="1:7" s="20" customFormat="1" outlineLevel="1" x14ac:dyDescent="0.25">
      <c r="A480" s="18" t="s">
        <v>1097</v>
      </c>
      <c r="B480" s="50" t="s">
        <v>101</v>
      </c>
      <c r="C480" s="85"/>
      <c r="D480" s="18"/>
      <c r="E480" s="18"/>
      <c r="F480" s="18"/>
      <c r="G480" s="18"/>
    </row>
    <row r="481" spans="1:7" s="20" customFormat="1" outlineLevel="1" x14ac:dyDescent="0.25">
      <c r="A481" s="18" t="s">
        <v>1098</v>
      </c>
      <c r="B481" s="50" t="s">
        <v>101</v>
      </c>
      <c r="C481" s="85"/>
      <c r="D481" s="18"/>
      <c r="E481" s="18"/>
      <c r="F481" s="18"/>
      <c r="G481" s="18"/>
    </row>
    <row r="482" spans="1:7" s="20" customFormat="1" outlineLevel="1" x14ac:dyDescent="0.25">
      <c r="A482" s="18" t="s">
        <v>1099</v>
      </c>
      <c r="B482" s="50" t="s">
        <v>101</v>
      </c>
      <c r="C482" s="85"/>
      <c r="D482" s="18"/>
      <c r="E482" s="18"/>
      <c r="F482" s="18"/>
      <c r="G482" s="18"/>
    </row>
    <row r="483" spans="1:7" s="20" customFormat="1" outlineLevel="1" x14ac:dyDescent="0.25">
      <c r="A483" s="18" t="s">
        <v>1100</v>
      </c>
      <c r="B483" s="50" t="s">
        <v>101</v>
      </c>
      <c r="C483" s="85"/>
      <c r="D483" s="18"/>
      <c r="E483" s="18"/>
      <c r="F483" s="18"/>
      <c r="G483" s="19"/>
    </row>
    <row r="484" spans="1:7" s="20" customFormat="1" outlineLevel="1" x14ac:dyDescent="0.25">
      <c r="A484" s="18" t="s">
        <v>1101</v>
      </c>
      <c r="B484" s="50" t="s">
        <v>101</v>
      </c>
      <c r="C484" s="85"/>
      <c r="D484" s="18"/>
      <c r="E484" s="18"/>
      <c r="F484" s="18"/>
      <c r="G484" s="19"/>
    </row>
    <row r="485" spans="1:7" s="20" customFormat="1" outlineLevel="1" x14ac:dyDescent="0.25">
      <c r="A485" s="18" t="s">
        <v>1102</v>
      </c>
      <c r="B485" s="50" t="s">
        <v>101</v>
      </c>
      <c r="C485" s="85"/>
      <c r="D485" s="18"/>
      <c r="E485" s="18"/>
      <c r="F485" s="18"/>
      <c r="G485" s="19"/>
    </row>
    <row r="486" spans="1:7" x14ac:dyDescent="0.25">
      <c r="A486" s="41"/>
      <c r="B486" s="41" t="s">
        <v>1103</v>
      </c>
      <c r="C486" s="40" t="s">
        <v>59</v>
      </c>
      <c r="D486" s="40" t="s">
        <v>1104</v>
      </c>
      <c r="E486" s="40"/>
      <c r="F486" s="40" t="s">
        <v>524</v>
      </c>
      <c r="G486" s="40" t="s">
        <v>1105</v>
      </c>
    </row>
    <row r="487" spans="1:7" x14ac:dyDescent="0.25">
      <c r="A487" s="18" t="s">
        <v>1106</v>
      </c>
      <c r="B487" s="18" t="s">
        <v>654</v>
      </c>
      <c r="C487" s="83" t="s">
        <v>369</v>
      </c>
      <c r="D487" s="49" t="s">
        <v>369</v>
      </c>
      <c r="E487" s="28"/>
      <c r="F487" s="84" t="str">
        <f t="shared" ref="F487:F504" si="30">IF($C$595=0,"",IF(C487="[for completion]","",IF(C487="","",C487/$C$595)))</f>
        <v/>
      </c>
      <c r="G487" s="84" t="str">
        <f t="shared" ref="G487:G504" si="31">IF($D$595=0,"",IF(D487="[for completion]","",IF(D487="","",D487/$D$595)))</f>
        <v/>
      </c>
    </row>
    <row r="488" spans="1:7" x14ac:dyDescent="0.25">
      <c r="A488" s="18" t="s">
        <v>1107</v>
      </c>
      <c r="B488" s="18" t="s">
        <v>654</v>
      </c>
      <c r="C488" s="83" t="s">
        <v>369</v>
      </c>
      <c r="D488" s="49" t="s">
        <v>369</v>
      </c>
      <c r="E488" s="28"/>
      <c r="F488" s="84" t="str">
        <f t="shared" si="30"/>
        <v/>
      </c>
      <c r="G488" s="84" t="str">
        <f t="shared" si="31"/>
        <v/>
      </c>
    </row>
    <row r="489" spans="1:7" x14ac:dyDescent="0.25">
      <c r="A489" s="18" t="s">
        <v>1108</v>
      </c>
      <c r="B489" s="18" t="s">
        <v>654</v>
      </c>
      <c r="C489" s="83" t="s">
        <v>369</v>
      </c>
      <c r="D489" s="49" t="s">
        <v>369</v>
      </c>
      <c r="E489" s="28"/>
      <c r="F489" s="84" t="str">
        <f t="shared" si="30"/>
        <v/>
      </c>
      <c r="G489" s="84" t="str">
        <f t="shared" si="31"/>
        <v/>
      </c>
    </row>
    <row r="490" spans="1:7" x14ac:dyDescent="0.25">
      <c r="A490" s="18" t="s">
        <v>1109</v>
      </c>
      <c r="B490" s="18" t="s">
        <v>654</v>
      </c>
      <c r="C490" s="83" t="s">
        <v>369</v>
      </c>
      <c r="D490" s="49" t="s">
        <v>369</v>
      </c>
      <c r="E490" s="28"/>
      <c r="F490" s="84" t="str">
        <f t="shared" si="30"/>
        <v/>
      </c>
      <c r="G490" s="84" t="str">
        <f t="shared" si="31"/>
        <v/>
      </c>
    </row>
    <row r="491" spans="1:7" x14ac:dyDescent="0.25">
      <c r="A491" s="18" t="s">
        <v>1110</v>
      </c>
      <c r="B491" s="18" t="s">
        <v>654</v>
      </c>
      <c r="C491" s="83" t="s">
        <v>369</v>
      </c>
      <c r="D491" s="49" t="s">
        <v>369</v>
      </c>
      <c r="E491" s="28"/>
      <c r="F491" s="84" t="str">
        <f t="shared" si="30"/>
        <v/>
      </c>
      <c r="G491" s="84" t="str">
        <f t="shared" si="31"/>
        <v/>
      </c>
    </row>
    <row r="492" spans="1:7" x14ac:dyDescent="0.25">
      <c r="A492" s="18" t="s">
        <v>1111</v>
      </c>
      <c r="B492" s="18" t="s">
        <v>654</v>
      </c>
      <c r="C492" s="83" t="s">
        <v>369</v>
      </c>
      <c r="D492" s="49" t="s">
        <v>369</v>
      </c>
      <c r="E492" s="28"/>
      <c r="F492" s="84" t="str">
        <f t="shared" si="30"/>
        <v/>
      </c>
      <c r="G492" s="84" t="str">
        <f t="shared" si="31"/>
        <v/>
      </c>
    </row>
    <row r="493" spans="1:7" x14ac:dyDescent="0.25">
      <c r="A493" s="18" t="s">
        <v>1112</v>
      </c>
      <c r="B493" s="18" t="s">
        <v>654</v>
      </c>
      <c r="C493" s="83" t="s">
        <v>369</v>
      </c>
      <c r="D493" s="49" t="s">
        <v>369</v>
      </c>
      <c r="E493" s="28"/>
      <c r="F493" s="84" t="str">
        <f t="shared" si="30"/>
        <v/>
      </c>
      <c r="G493" s="84" t="str">
        <f t="shared" si="31"/>
        <v/>
      </c>
    </row>
    <row r="494" spans="1:7" x14ac:dyDescent="0.25">
      <c r="A494" s="18" t="s">
        <v>1113</v>
      </c>
      <c r="B494" s="18" t="s">
        <v>654</v>
      </c>
      <c r="C494" s="83" t="s">
        <v>369</v>
      </c>
      <c r="D494" s="49" t="s">
        <v>369</v>
      </c>
      <c r="E494" s="28"/>
      <c r="F494" s="84" t="str">
        <f t="shared" si="30"/>
        <v/>
      </c>
      <c r="G494" s="84" t="str">
        <f t="shared" si="31"/>
        <v/>
      </c>
    </row>
    <row r="495" spans="1:7" x14ac:dyDescent="0.25">
      <c r="A495" s="18" t="s">
        <v>1114</v>
      </c>
      <c r="B495" s="18" t="s">
        <v>654</v>
      </c>
      <c r="C495" s="83" t="s">
        <v>369</v>
      </c>
      <c r="D495" s="49" t="s">
        <v>369</v>
      </c>
      <c r="E495" s="28"/>
      <c r="F495" s="84" t="str">
        <f t="shared" si="30"/>
        <v/>
      </c>
      <c r="G495" s="84" t="str">
        <f t="shared" si="31"/>
        <v/>
      </c>
    </row>
    <row r="496" spans="1:7" x14ac:dyDescent="0.25">
      <c r="A496" s="18" t="s">
        <v>1115</v>
      </c>
      <c r="B496" s="18" t="s">
        <v>654</v>
      </c>
      <c r="C496" s="83" t="s">
        <v>369</v>
      </c>
      <c r="D496" s="49" t="s">
        <v>369</v>
      </c>
      <c r="E496" s="28"/>
      <c r="F496" s="84" t="str">
        <f t="shared" si="30"/>
        <v/>
      </c>
      <c r="G496" s="84" t="str">
        <f t="shared" si="31"/>
        <v/>
      </c>
    </row>
    <row r="497" spans="1:7" x14ac:dyDescent="0.25">
      <c r="A497" s="18" t="s">
        <v>1116</v>
      </c>
      <c r="B497" s="18" t="s">
        <v>654</v>
      </c>
      <c r="C497" s="83" t="s">
        <v>369</v>
      </c>
      <c r="D497" s="49" t="s">
        <v>369</v>
      </c>
      <c r="E497" s="28"/>
      <c r="F497" s="84" t="str">
        <f t="shared" si="30"/>
        <v/>
      </c>
      <c r="G497" s="84" t="str">
        <f t="shared" si="31"/>
        <v/>
      </c>
    </row>
    <row r="498" spans="1:7" x14ac:dyDescent="0.25">
      <c r="A498" s="18" t="s">
        <v>1117</v>
      </c>
      <c r="B498" s="18" t="s">
        <v>654</v>
      </c>
      <c r="C498" s="83" t="s">
        <v>369</v>
      </c>
      <c r="D498" s="49" t="s">
        <v>369</v>
      </c>
      <c r="E498" s="28"/>
      <c r="F498" s="84" t="str">
        <f t="shared" si="30"/>
        <v/>
      </c>
      <c r="G498" s="84" t="str">
        <f t="shared" si="31"/>
        <v/>
      </c>
    </row>
    <row r="499" spans="1:7" x14ac:dyDescent="0.25">
      <c r="A499" s="18" t="s">
        <v>1118</v>
      </c>
      <c r="B499" s="18" t="s">
        <v>654</v>
      </c>
      <c r="C499" s="83" t="s">
        <v>369</v>
      </c>
      <c r="D499" s="49" t="s">
        <v>369</v>
      </c>
      <c r="E499" s="28"/>
      <c r="F499" s="84" t="str">
        <f t="shared" si="30"/>
        <v/>
      </c>
      <c r="G499" s="84" t="str">
        <f t="shared" si="31"/>
        <v/>
      </c>
    </row>
    <row r="500" spans="1:7" x14ac:dyDescent="0.25">
      <c r="A500" s="18" t="s">
        <v>1119</v>
      </c>
      <c r="B500" s="18" t="s">
        <v>654</v>
      </c>
      <c r="C500" s="83" t="s">
        <v>369</v>
      </c>
      <c r="D500" s="49" t="s">
        <v>369</v>
      </c>
      <c r="E500" s="28"/>
      <c r="F500" s="84" t="str">
        <f t="shared" si="30"/>
        <v/>
      </c>
      <c r="G500" s="84" t="str">
        <f t="shared" si="31"/>
        <v/>
      </c>
    </row>
    <row r="501" spans="1:7" x14ac:dyDescent="0.25">
      <c r="A501" s="18" t="s">
        <v>1120</v>
      </c>
      <c r="B501" s="18" t="s">
        <v>654</v>
      </c>
      <c r="C501" s="83" t="s">
        <v>369</v>
      </c>
      <c r="D501" s="49" t="s">
        <v>369</v>
      </c>
      <c r="E501" s="28"/>
      <c r="F501" s="84" t="str">
        <f t="shared" si="30"/>
        <v/>
      </c>
      <c r="G501" s="84" t="str">
        <f t="shared" si="31"/>
        <v/>
      </c>
    </row>
    <row r="502" spans="1:7" x14ac:dyDescent="0.25">
      <c r="A502" s="18" t="s">
        <v>1121</v>
      </c>
      <c r="B502" s="18" t="s">
        <v>654</v>
      </c>
      <c r="C502" s="83" t="s">
        <v>369</v>
      </c>
      <c r="D502" s="49" t="s">
        <v>369</v>
      </c>
      <c r="E502" s="28"/>
      <c r="F502" s="84" t="str">
        <f t="shared" si="30"/>
        <v/>
      </c>
      <c r="G502" s="84" t="str">
        <f t="shared" si="31"/>
        <v/>
      </c>
    </row>
    <row r="503" spans="1:7" x14ac:dyDescent="0.25">
      <c r="A503" s="18" t="s">
        <v>1122</v>
      </c>
      <c r="B503" s="18" t="s">
        <v>654</v>
      </c>
      <c r="C503" s="83" t="s">
        <v>369</v>
      </c>
      <c r="D503" s="49" t="s">
        <v>369</v>
      </c>
      <c r="E503" s="28"/>
      <c r="F503" s="84" t="str">
        <f t="shared" si="30"/>
        <v/>
      </c>
      <c r="G503" s="84" t="str">
        <f t="shared" si="31"/>
        <v/>
      </c>
    </row>
    <row r="504" spans="1:7" x14ac:dyDescent="0.25">
      <c r="A504" s="18" t="s">
        <v>1123</v>
      </c>
      <c r="B504" s="18" t="s">
        <v>881</v>
      </c>
      <c r="C504" s="83" t="s">
        <v>369</v>
      </c>
      <c r="D504" s="49" t="s">
        <v>369</v>
      </c>
      <c r="E504" s="28"/>
      <c r="F504" s="84" t="str">
        <f t="shared" si="30"/>
        <v/>
      </c>
      <c r="G504" s="84" t="str">
        <f t="shared" si="31"/>
        <v/>
      </c>
    </row>
    <row r="505" spans="1:7" x14ac:dyDescent="0.25">
      <c r="A505" s="18" t="s">
        <v>1124</v>
      </c>
      <c r="B505" s="18" t="s">
        <v>99</v>
      </c>
      <c r="C505" s="83">
        <f>SUM(C487:C504)</f>
        <v>0</v>
      </c>
      <c r="D505" s="49">
        <f>SUM(D487:D504)</f>
        <v>0</v>
      </c>
      <c r="E505" s="28"/>
      <c r="F505" s="85">
        <f>SUM(F487:F504)</f>
        <v>0</v>
      </c>
      <c r="G505" s="85">
        <f>SUM(G487:G504)</f>
        <v>0</v>
      </c>
    </row>
    <row r="506" spans="1:7" x14ac:dyDescent="0.25">
      <c r="A506" s="18" t="s">
        <v>1125</v>
      </c>
      <c r="E506" s="28"/>
      <c r="F506" s="28"/>
      <c r="G506" s="28"/>
    </row>
    <row r="507" spans="1:7" x14ac:dyDescent="0.25">
      <c r="A507" s="18" t="s">
        <v>1126</v>
      </c>
      <c r="E507" s="28"/>
      <c r="F507" s="28"/>
      <c r="G507" s="28"/>
    </row>
    <row r="508" spans="1:7" x14ac:dyDescent="0.25">
      <c r="A508" s="18" t="s">
        <v>1127</v>
      </c>
      <c r="E508" s="28"/>
      <c r="F508" s="28"/>
      <c r="G508" s="28"/>
    </row>
    <row r="509" spans="1:7" x14ac:dyDescent="0.25">
      <c r="A509" s="41"/>
      <c r="B509" s="41" t="s">
        <v>1128</v>
      </c>
      <c r="C509" s="40" t="s">
        <v>59</v>
      </c>
      <c r="D509" s="40" t="s">
        <v>1104</v>
      </c>
      <c r="E509" s="40"/>
      <c r="F509" s="40" t="s">
        <v>524</v>
      </c>
      <c r="G509" s="40" t="s">
        <v>1105</v>
      </c>
    </row>
    <row r="510" spans="1:7" x14ac:dyDescent="0.25">
      <c r="A510" s="18" t="s">
        <v>1129</v>
      </c>
      <c r="B510" s="18" t="s">
        <v>654</v>
      </c>
      <c r="C510" s="83" t="s">
        <v>369</v>
      </c>
      <c r="D510" s="49" t="s">
        <v>369</v>
      </c>
      <c r="E510" s="28"/>
      <c r="F510" s="84" t="str">
        <f t="shared" ref="F510:F527" si="32">IF($C$595=0,"",IF(C510="[for completion]","",IF(C510="","",C510/$C$595)))</f>
        <v/>
      </c>
      <c r="G510" s="84" t="str">
        <f t="shared" ref="G510:G527" si="33">IF($D$595=0,"",IF(D510="[for completion]","",IF(D510="","",D510/$D$595)))</f>
        <v/>
      </c>
    </row>
    <row r="511" spans="1:7" x14ac:dyDescent="0.25">
      <c r="A511" s="18" t="s">
        <v>1130</v>
      </c>
      <c r="B511" s="18" t="s">
        <v>654</v>
      </c>
      <c r="C511" s="83" t="s">
        <v>369</v>
      </c>
      <c r="D511" s="49" t="s">
        <v>369</v>
      </c>
      <c r="E511" s="28"/>
      <c r="F511" s="84" t="str">
        <f t="shared" si="32"/>
        <v/>
      </c>
      <c r="G511" s="84" t="str">
        <f t="shared" si="33"/>
        <v/>
      </c>
    </row>
    <row r="512" spans="1:7" x14ac:dyDescent="0.25">
      <c r="A512" s="18" t="s">
        <v>1131</v>
      </c>
      <c r="B512" s="18" t="s">
        <v>654</v>
      </c>
      <c r="C512" s="83" t="s">
        <v>369</v>
      </c>
      <c r="D512" s="49" t="s">
        <v>369</v>
      </c>
      <c r="E512" s="28"/>
      <c r="F512" s="84" t="str">
        <f t="shared" si="32"/>
        <v/>
      </c>
      <c r="G512" s="84" t="str">
        <f t="shared" si="33"/>
        <v/>
      </c>
    </row>
    <row r="513" spans="1:7" x14ac:dyDescent="0.25">
      <c r="A513" s="18" t="s">
        <v>1132</v>
      </c>
      <c r="B513" s="18" t="s">
        <v>654</v>
      </c>
      <c r="C513" s="83" t="s">
        <v>369</v>
      </c>
      <c r="D513" s="49" t="s">
        <v>369</v>
      </c>
      <c r="E513" s="28"/>
      <c r="F513" s="84" t="str">
        <f t="shared" si="32"/>
        <v/>
      </c>
      <c r="G513" s="84" t="str">
        <f t="shared" si="33"/>
        <v/>
      </c>
    </row>
    <row r="514" spans="1:7" x14ac:dyDescent="0.25">
      <c r="A514" s="18" t="s">
        <v>1133</v>
      </c>
      <c r="B514" s="18" t="s">
        <v>654</v>
      </c>
      <c r="C514" s="83" t="s">
        <v>369</v>
      </c>
      <c r="D514" s="49" t="s">
        <v>369</v>
      </c>
      <c r="E514" s="28"/>
      <c r="F514" s="84" t="str">
        <f t="shared" si="32"/>
        <v/>
      </c>
      <c r="G514" s="84" t="str">
        <f t="shared" si="33"/>
        <v/>
      </c>
    </row>
    <row r="515" spans="1:7" x14ac:dyDescent="0.25">
      <c r="A515" s="18" t="s">
        <v>1134</v>
      </c>
      <c r="B515" s="18" t="s">
        <v>654</v>
      </c>
      <c r="C515" s="83" t="s">
        <v>369</v>
      </c>
      <c r="D515" s="49" t="s">
        <v>369</v>
      </c>
      <c r="E515" s="28"/>
      <c r="F515" s="84" t="str">
        <f t="shared" si="32"/>
        <v/>
      </c>
      <c r="G515" s="84" t="str">
        <f t="shared" si="33"/>
        <v/>
      </c>
    </row>
    <row r="516" spans="1:7" x14ac:dyDescent="0.25">
      <c r="A516" s="18" t="s">
        <v>1135</v>
      </c>
      <c r="B516" s="18" t="s">
        <v>654</v>
      </c>
      <c r="C516" s="83" t="s">
        <v>369</v>
      </c>
      <c r="D516" s="49" t="s">
        <v>369</v>
      </c>
      <c r="E516" s="28"/>
      <c r="F516" s="84" t="str">
        <f t="shared" si="32"/>
        <v/>
      </c>
      <c r="G516" s="84" t="str">
        <f t="shared" si="33"/>
        <v/>
      </c>
    </row>
    <row r="517" spans="1:7" x14ac:dyDescent="0.25">
      <c r="A517" s="18" t="s">
        <v>1136</v>
      </c>
      <c r="B517" s="18" t="s">
        <v>654</v>
      </c>
      <c r="C517" s="83" t="s">
        <v>369</v>
      </c>
      <c r="D517" s="49" t="s">
        <v>369</v>
      </c>
      <c r="E517" s="28"/>
      <c r="F517" s="84" t="str">
        <f t="shared" si="32"/>
        <v/>
      </c>
      <c r="G517" s="84" t="str">
        <f t="shared" si="33"/>
        <v/>
      </c>
    </row>
    <row r="518" spans="1:7" x14ac:dyDescent="0.25">
      <c r="A518" s="18" t="s">
        <v>1137</v>
      </c>
      <c r="B518" s="18" t="s">
        <v>654</v>
      </c>
      <c r="C518" s="83" t="s">
        <v>369</v>
      </c>
      <c r="D518" s="49" t="s">
        <v>369</v>
      </c>
      <c r="E518" s="28"/>
      <c r="F518" s="84" t="str">
        <f t="shared" si="32"/>
        <v/>
      </c>
      <c r="G518" s="84" t="str">
        <f t="shared" si="33"/>
        <v/>
      </c>
    </row>
    <row r="519" spans="1:7" x14ac:dyDescent="0.25">
      <c r="A519" s="18" t="s">
        <v>1138</v>
      </c>
      <c r="B519" s="18" t="s">
        <v>654</v>
      </c>
      <c r="C519" s="83" t="s">
        <v>369</v>
      </c>
      <c r="D519" s="49" t="s">
        <v>369</v>
      </c>
      <c r="E519" s="28"/>
      <c r="F519" s="84" t="str">
        <f t="shared" si="32"/>
        <v/>
      </c>
      <c r="G519" s="84" t="str">
        <f t="shared" si="33"/>
        <v/>
      </c>
    </row>
    <row r="520" spans="1:7" x14ac:dyDescent="0.25">
      <c r="A520" s="18" t="s">
        <v>1139</v>
      </c>
      <c r="B520" s="18" t="s">
        <v>654</v>
      </c>
      <c r="C520" s="83" t="s">
        <v>369</v>
      </c>
      <c r="D520" s="49" t="s">
        <v>369</v>
      </c>
      <c r="E520" s="28"/>
      <c r="F520" s="84" t="str">
        <f t="shared" si="32"/>
        <v/>
      </c>
      <c r="G520" s="84" t="str">
        <f t="shared" si="33"/>
        <v/>
      </c>
    </row>
    <row r="521" spans="1:7" x14ac:dyDescent="0.25">
      <c r="A521" s="18" t="s">
        <v>1140</v>
      </c>
      <c r="B521" s="18" t="s">
        <v>654</v>
      </c>
      <c r="C521" s="83" t="s">
        <v>369</v>
      </c>
      <c r="D521" s="49" t="s">
        <v>369</v>
      </c>
      <c r="E521" s="28"/>
      <c r="F521" s="84" t="str">
        <f t="shared" si="32"/>
        <v/>
      </c>
      <c r="G521" s="84" t="str">
        <f t="shared" si="33"/>
        <v/>
      </c>
    </row>
    <row r="522" spans="1:7" x14ac:dyDescent="0.25">
      <c r="A522" s="18" t="s">
        <v>1141</v>
      </c>
      <c r="B522" s="18" t="s">
        <v>654</v>
      </c>
      <c r="C522" s="83" t="s">
        <v>369</v>
      </c>
      <c r="D522" s="49" t="s">
        <v>369</v>
      </c>
      <c r="E522" s="28"/>
      <c r="F522" s="84" t="str">
        <f t="shared" si="32"/>
        <v/>
      </c>
      <c r="G522" s="84" t="str">
        <f t="shared" si="33"/>
        <v/>
      </c>
    </row>
    <row r="523" spans="1:7" x14ac:dyDescent="0.25">
      <c r="A523" s="18" t="s">
        <v>1142</v>
      </c>
      <c r="B523" s="18" t="s">
        <v>654</v>
      </c>
      <c r="C523" s="83" t="s">
        <v>369</v>
      </c>
      <c r="D523" s="49" t="s">
        <v>369</v>
      </c>
      <c r="E523" s="28"/>
      <c r="F523" s="84" t="str">
        <f t="shared" si="32"/>
        <v/>
      </c>
      <c r="G523" s="84" t="str">
        <f t="shared" si="33"/>
        <v/>
      </c>
    </row>
    <row r="524" spans="1:7" x14ac:dyDescent="0.25">
      <c r="A524" s="18" t="s">
        <v>1143</v>
      </c>
      <c r="B524" s="18" t="s">
        <v>654</v>
      </c>
      <c r="C524" s="83" t="s">
        <v>369</v>
      </c>
      <c r="D524" s="49" t="s">
        <v>369</v>
      </c>
      <c r="E524" s="28"/>
      <c r="F524" s="84" t="str">
        <f t="shared" si="32"/>
        <v/>
      </c>
      <c r="G524" s="84" t="str">
        <f t="shared" si="33"/>
        <v/>
      </c>
    </row>
    <row r="525" spans="1:7" x14ac:dyDescent="0.25">
      <c r="A525" s="18" t="s">
        <v>1144</v>
      </c>
      <c r="B525" s="18" t="s">
        <v>654</v>
      </c>
      <c r="C525" s="83" t="s">
        <v>369</v>
      </c>
      <c r="D525" s="49" t="s">
        <v>369</v>
      </c>
      <c r="E525" s="28"/>
      <c r="F525" s="84" t="str">
        <f t="shared" si="32"/>
        <v/>
      </c>
      <c r="G525" s="84" t="str">
        <f t="shared" si="33"/>
        <v/>
      </c>
    </row>
    <row r="526" spans="1:7" x14ac:dyDescent="0.25">
      <c r="A526" s="18" t="s">
        <v>1145</v>
      </c>
      <c r="B526" s="18" t="s">
        <v>654</v>
      </c>
      <c r="C526" s="83" t="s">
        <v>369</v>
      </c>
      <c r="D526" s="49" t="s">
        <v>369</v>
      </c>
      <c r="E526" s="28"/>
      <c r="F526" s="84" t="str">
        <f t="shared" si="32"/>
        <v/>
      </c>
      <c r="G526" s="84" t="str">
        <f t="shared" si="33"/>
        <v/>
      </c>
    </row>
    <row r="527" spans="1:7" x14ac:dyDescent="0.25">
      <c r="A527" s="18" t="s">
        <v>1146</v>
      </c>
      <c r="B527" s="18" t="s">
        <v>881</v>
      </c>
      <c r="C527" s="83" t="s">
        <v>369</v>
      </c>
      <c r="D527" s="49" t="s">
        <v>369</v>
      </c>
      <c r="E527" s="28"/>
      <c r="F527" s="84" t="str">
        <f t="shared" si="32"/>
        <v/>
      </c>
      <c r="G527" s="84" t="str">
        <f t="shared" si="33"/>
        <v/>
      </c>
    </row>
    <row r="528" spans="1:7" x14ac:dyDescent="0.25">
      <c r="A528" s="18" t="s">
        <v>1147</v>
      </c>
      <c r="B528" s="18" t="s">
        <v>99</v>
      </c>
      <c r="C528" s="83">
        <f>SUM(C510:C527)</f>
        <v>0</v>
      </c>
      <c r="D528" s="49">
        <f>SUM(D510:D527)</f>
        <v>0</v>
      </c>
      <c r="E528" s="28"/>
      <c r="F528" s="85">
        <f>SUM(F510:F527)</f>
        <v>0</v>
      </c>
      <c r="G528" s="85">
        <f>SUM(G510:G527)</f>
        <v>0</v>
      </c>
    </row>
    <row r="529" spans="1:7" x14ac:dyDescent="0.25">
      <c r="A529" s="18" t="s">
        <v>1148</v>
      </c>
      <c r="E529" s="28"/>
      <c r="F529" s="28"/>
      <c r="G529" s="28"/>
    </row>
    <row r="530" spans="1:7" x14ac:dyDescent="0.25">
      <c r="A530" s="18" t="s">
        <v>1149</v>
      </c>
      <c r="E530" s="28"/>
      <c r="F530" s="28"/>
      <c r="G530" s="28"/>
    </row>
    <row r="531" spans="1:7" x14ac:dyDescent="0.25">
      <c r="A531" s="18" t="s">
        <v>1150</v>
      </c>
      <c r="E531" s="28"/>
      <c r="F531" s="28"/>
      <c r="G531" s="28"/>
    </row>
    <row r="532" spans="1:7" x14ac:dyDescent="0.25">
      <c r="A532" s="41"/>
      <c r="B532" s="41" t="s">
        <v>1151</v>
      </c>
      <c r="C532" s="40" t="s">
        <v>59</v>
      </c>
      <c r="D532" s="40" t="s">
        <v>1104</v>
      </c>
      <c r="E532" s="40"/>
      <c r="F532" s="40" t="s">
        <v>524</v>
      </c>
      <c r="G532" s="40" t="s">
        <v>1105</v>
      </c>
    </row>
    <row r="533" spans="1:7" x14ac:dyDescent="0.25">
      <c r="A533" s="18" t="s">
        <v>1152</v>
      </c>
      <c r="B533" s="18" t="s">
        <v>911</v>
      </c>
      <c r="C533" s="83" t="s">
        <v>369</v>
      </c>
      <c r="D533" s="49" t="s">
        <v>369</v>
      </c>
      <c r="E533" s="28"/>
      <c r="F533" s="84" t="str">
        <f t="shared" ref="F533:F542" si="34">IF($C$597=0,"",IF(C533="[for completion]","",IF(C533="","",C533/$C$597)))</f>
        <v/>
      </c>
      <c r="G533" s="84" t="str">
        <f t="shared" ref="G533:G542" si="35">IF($D$597=0,"",IF(D533="[for completion]","",IF(D533="","",D533/$D$597)))</f>
        <v/>
      </c>
    </row>
    <row r="534" spans="1:7" x14ac:dyDescent="0.25">
      <c r="A534" s="18" t="s">
        <v>1153</v>
      </c>
      <c r="B534" s="18" t="s">
        <v>913</v>
      </c>
      <c r="C534" s="83" t="s">
        <v>369</v>
      </c>
      <c r="D534" s="49" t="s">
        <v>369</v>
      </c>
      <c r="E534" s="28"/>
      <c r="F534" s="84" t="str">
        <f t="shared" si="34"/>
        <v/>
      </c>
      <c r="G534" s="84" t="str">
        <f t="shared" si="35"/>
        <v/>
      </c>
    </row>
    <row r="535" spans="1:7" x14ac:dyDescent="0.25">
      <c r="A535" s="18" t="s">
        <v>1154</v>
      </c>
      <c r="B535" s="18" t="s">
        <v>915</v>
      </c>
      <c r="C535" s="83" t="s">
        <v>369</v>
      </c>
      <c r="D535" s="49" t="s">
        <v>369</v>
      </c>
      <c r="E535" s="28"/>
      <c r="F535" s="84" t="str">
        <f t="shared" si="34"/>
        <v/>
      </c>
      <c r="G535" s="84" t="str">
        <f t="shared" si="35"/>
        <v/>
      </c>
    </row>
    <row r="536" spans="1:7" x14ac:dyDescent="0.25">
      <c r="A536" s="18" t="s">
        <v>1155</v>
      </c>
      <c r="B536" s="18" t="s">
        <v>917</v>
      </c>
      <c r="C536" s="83" t="s">
        <v>369</v>
      </c>
      <c r="D536" s="49" t="s">
        <v>369</v>
      </c>
      <c r="E536" s="28"/>
      <c r="F536" s="84" t="str">
        <f t="shared" si="34"/>
        <v/>
      </c>
      <c r="G536" s="84" t="str">
        <f t="shared" si="35"/>
        <v/>
      </c>
    </row>
    <row r="537" spans="1:7" x14ac:dyDescent="0.25">
      <c r="A537" s="18" t="s">
        <v>1156</v>
      </c>
      <c r="B537" s="18" t="s">
        <v>919</v>
      </c>
      <c r="C537" s="83" t="s">
        <v>369</v>
      </c>
      <c r="D537" s="49" t="s">
        <v>369</v>
      </c>
      <c r="E537" s="28"/>
      <c r="F537" s="84" t="str">
        <f t="shared" si="34"/>
        <v/>
      </c>
      <c r="G537" s="84" t="str">
        <f t="shared" si="35"/>
        <v/>
      </c>
    </row>
    <row r="538" spans="1:7" x14ac:dyDescent="0.25">
      <c r="A538" s="18" t="s">
        <v>1157</v>
      </c>
      <c r="B538" s="18" t="s">
        <v>921</v>
      </c>
      <c r="C538" s="83" t="s">
        <v>369</v>
      </c>
      <c r="D538" s="49" t="s">
        <v>369</v>
      </c>
      <c r="E538" s="28"/>
      <c r="F538" s="84" t="str">
        <f t="shared" si="34"/>
        <v/>
      </c>
      <c r="G538" s="84" t="str">
        <f t="shared" si="35"/>
        <v/>
      </c>
    </row>
    <row r="539" spans="1:7" x14ac:dyDescent="0.25">
      <c r="A539" s="18" t="s">
        <v>1158</v>
      </c>
      <c r="B539" s="18" t="s">
        <v>923</v>
      </c>
      <c r="C539" s="83" t="s">
        <v>369</v>
      </c>
      <c r="D539" s="49" t="s">
        <v>369</v>
      </c>
      <c r="E539" s="28"/>
      <c r="F539" s="84" t="str">
        <f t="shared" si="34"/>
        <v/>
      </c>
      <c r="G539" s="84" t="str">
        <f t="shared" si="35"/>
        <v/>
      </c>
    </row>
    <row r="540" spans="1:7" x14ac:dyDescent="0.25">
      <c r="A540" s="18" t="s">
        <v>1159</v>
      </c>
      <c r="B540" s="18" t="s">
        <v>925</v>
      </c>
      <c r="C540" s="83" t="s">
        <v>369</v>
      </c>
      <c r="D540" s="49" t="s">
        <v>369</v>
      </c>
      <c r="E540" s="28"/>
      <c r="F540" s="84" t="str">
        <f t="shared" si="34"/>
        <v/>
      </c>
      <c r="G540" s="84" t="str">
        <f t="shared" si="35"/>
        <v/>
      </c>
    </row>
    <row r="541" spans="1:7" x14ac:dyDescent="0.25">
      <c r="A541" s="18" t="s">
        <v>1160</v>
      </c>
      <c r="B541" s="18" t="s">
        <v>927</v>
      </c>
      <c r="C541" s="83" t="s">
        <v>369</v>
      </c>
      <c r="D541" s="49" t="s">
        <v>369</v>
      </c>
      <c r="E541" s="28"/>
      <c r="F541" s="84" t="str">
        <f t="shared" si="34"/>
        <v/>
      </c>
      <c r="G541" s="84" t="str">
        <f t="shared" si="35"/>
        <v/>
      </c>
    </row>
    <row r="542" spans="1:7" x14ac:dyDescent="0.25">
      <c r="A542" s="18" t="s">
        <v>1161</v>
      </c>
      <c r="B542" s="18" t="s">
        <v>881</v>
      </c>
      <c r="C542" s="83" t="s">
        <v>369</v>
      </c>
      <c r="D542" s="49" t="s">
        <v>369</v>
      </c>
      <c r="E542" s="28"/>
      <c r="F542" s="84" t="str">
        <f t="shared" si="34"/>
        <v/>
      </c>
      <c r="G542" s="84" t="str">
        <f t="shared" si="35"/>
        <v/>
      </c>
    </row>
    <row r="543" spans="1:7" x14ac:dyDescent="0.25">
      <c r="A543" s="18" t="s">
        <v>1162</v>
      </c>
      <c r="B543" s="18" t="s">
        <v>99</v>
      </c>
      <c r="C543" s="83">
        <f>SUM(C533:C541)</f>
        <v>0</v>
      </c>
      <c r="D543" s="49">
        <f>SUM(D533:D541)</f>
        <v>0</v>
      </c>
      <c r="E543" s="28"/>
      <c r="F543" s="85">
        <f>SUM(F533:F542)</f>
        <v>0</v>
      </c>
      <c r="G543" s="85">
        <f>SUM(G533:G542)</f>
        <v>0</v>
      </c>
    </row>
    <row r="544" spans="1:7" s="20" customFormat="1" x14ac:dyDescent="0.25">
      <c r="A544" s="18" t="s">
        <v>1163</v>
      </c>
      <c r="B544" s="18"/>
      <c r="C544" s="18"/>
      <c r="D544" s="18"/>
      <c r="E544" s="18"/>
      <c r="F544" s="18"/>
      <c r="G544" s="19"/>
    </row>
    <row r="545" spans="1:7" s="20" customFormat="1" x14ac:dyDescent="0.25">
      <c r="A545" s="41"/>
      <c r="B545" s="41" t="s">
        <v>1164</v>
      </c>
      <c r="C545" s="40" t="s">
        <v>59</v>
      </c>
      <c r="D545" s="40" t="s">
        <v>861</v>
      </c>
      <c r="E545" s="40"/>
      <c r="F545" s="40" t="s">
        <v>523</v>
      </c>
      <c r="G545" s="40" t="s">
        <v>1105</v>
      </c>
    </row>
    <row r="546" spans="1:7" s="20" customFormat="1" x14ac:dyDescent="0.25">
      <c r="A546" s="18" t="s">
        <v>1165</v>
      </c>
      <c r="B546" s="18" t="s">
        <v>950</v>
      </c>
      <c r="C546" s="83" t="s">
        <v>369</v>
      </c>
      <c r="D546" s="49" t="s">
        <v>369</v>
      </c>
      <c r="E546" s="28"/>
      <c r="F546" s="84" t="str">
        <f>IF($C$597=0,"",IF(C546="[for completion]","",IF(C546="","",C546/$C$597)))</f>
        <v/>
      </c>
      <c r="G546" s="84" t="str">
        <f>IF($D$597=0,"",IF(D546="[for completion]","",IF(D546="","",D546/$D$597)))</f>
        <v/>
      </c>
    </row>
    <row r="547" spans="1:7" s="20" customFormat="1" x14ac:dyDescent="0.25">
      <c r="A547" s="18" t="s">
        <v>1166</v>
      </c>
      <c r="B547" s="61" t="s">
        <v>1167</v>
      </c>
      <c r="C547" s="83" t="s">
        <v>369</v>
      </c>
      <c r="D547" s="49" t="s">
        <v>369</v>
      </c>
      <c r="E547" s="28"/>
      <c r="F547" s="84" t="str">
        <f>IF($C$597=0,"",IF(C547="[for completion]","",IF(C547="","",C547/$C$597)))</f>
        <v/>
      </c>
      <c r="G547" s="84" t="str">
        <f>IF($D$597=0,"",IF(D547="[for completion]","",IF(D547="","",D547/$D$597)))</f>
        <v/>
      </c>
    </row>
    <row r="548" spans="1:7" s="20" customFormat="1" x14ac:dyDescent="0.25">
      <c r="A548" s="18" t="s">
        <v>1168</v>
      </c>
      <c r="B548" s="18" t="s">
        <v>945</v>
      </c>
      <c r="C548" s="83" t="s">
        <v>369</v>
      </c>
      <c r="D548" s="49" t="s">
        <v>369</v>
      </c>
      <c r="E548" s="28"/>
      <c r="F548" s="84" t="str">
        <f>IF($C$597=0,"",IF(C548="[for completion]","",IF(C548="","",C548/$C$597)))</f>
        <v/>
      </c>
      <c r="G548" s="84" t="str">
        <f>IF($D$597=0,"",IF(D548="[for completion]","",IF(D548="","",D548/$D$597)))</f>
        <v/>
      </c>
    </row>
    <row r="549" spans="1:7" s="20" customFormat="1" x14ac:dyDescent="0.25">
      <c r="A549" s="18" t="s">
        <v>1169</v>
      </c>
      <c r="B549" s="18" t="s">
        <v>881</v>
      </c>
      <c r="C549" s="83" t="s">
        <v>369</v>
      </c>
      <c r="D549" s="49" t="s">
        <v>369</v>
      </c>
      <c r="E549" s="28"/>
      <c r="F549" s="84" t="str">
        <f>IF($C$597=0,"",IF(C549="[for completion]","",IF(C549="","",C549/$C$597)))</f>
        <v/>
      </c>
      <c r="G549" s="84" t="str">
        <f>IF($D$597=0,"",IF(D549="[for completion]","",IF(D549="","",D549/$D$597)))</f>
        <v/>
      </c>
    </row>
    <row r="550" spans="1:7" s="20" customFormat="1" x14ac:dyDescent="0.25">
      <c r="A550" s="18" t="s">
        <v>1170</v>
      </c>
      <c r="B550" s="18" t="s">
        <v>99</v>
      </c>
      <c r="C550" s="83">
        <f>SUM(C546:C549)</f>
        <v>0</v>
      </c>
      <c r="D550" s="49">
        <f>SUM(D546:D549)</f>
        <v>0</v>
      </c>
      <c r="E550" s="28"/>
      <c r="F550" s="85">
        <f>SUM(F546:F549)</f>
        <v>0</v>
      </c>
      <c r="G550" s="85">
        <f>SUM(G546:G549)</f>
        <v>0</v>
      </c>
    </row>
    <row r="551" spans="1:7" s="20" customFormat="1" x14ac:dyDescent="0.25">
      <c r="A551" s="18"/>
      <c r="B551" s="18"/>
      <c r="C551" s="18"/>
      <c r="D551" s="18"/>
      <c r="E551" s="18"/>
      <c r="F551" s="18"/>
      <c r="G551" s="19"/>
    </row>
    <row r="552" spans="1:7" s="20" customFormat="1" x14ac:dyDescent="0.25">
      <c r="A552" s="41"/>
      <c r="B552" s="41" t="s">
        <v>1171</v>
      </c>
      <c r="C552" s="40" t="s">
        <v>59</v>
      </c>
      <c r="D552" s="40" t="s">
        <v>1104</v>
      </c>
      <c r="E552" s="40"/>
      <c r="F552" s="40" t="s">
        <v>523</v>
      </c>
      <c r="G552" s="40" t="s">
        <v>1105</v>
      </c>
    </row>
    <row r="553" spans="1:7" s="20" customFormat="1" x14ac:dyDescent="0.25">
      <c r="A553" s="18" t="s">
        <v>1172</v>
      </c>
      <c r="B553" s="18" t="s">
        <v>654</v>
      </c>
      <c r="C553" s="83" t="s">
        <v>369</v>
      </c>
      <c r="D553" s="49" t="s">
        <v>369</v>
      </c>
      <c r="E553" s="19"/>
      <c r="F553" s="84" t="str">
        <f t="shared" ref="F553:F571" si="36">IF($C$598=0,"",IF(C553="[for completion]","",IF(C553="","",C553/$C$598)))</f>
        <v/>
      </c>
      <c r="G553" s="84" t="str">
        <f t="shared" ref="G553:G571" si="37">IF($D$598=0,"",IF(D553="[for completion]","",IF(D553="","",D553/$D$598)))</f>
        <v/>
      </c>
    </row>
    <row r="554" spans="1:7" s="20" customFormat="1" x14ac:dyDescent="0.25">
      <c r="A554" s="18" t="s">
        <v>1173</v>
      </c>
      <c r="B554" s="18" t="s">
        <v>654</v>
      </c>
      <c r="C554" s="83" t="s">
        <v>369</v>
      </c>
      <c r="D554" s="49" t="s">
        <v>369</v>
      </c>
      <c r="E554" s="19"/>
      <c r="F554" s="84" t="str">
        <f t="shared" si="36"/>
        <v/>
      </c>
      <c r="G554" s="84" t="str">
        <f t="shared" si="37"/>
        <v/>
      </c>
    </row>
    <row r="555" spans="1:7" s="20" customFormat="1" x14ac:dyDescent="0.25">
      <c r="A555" s="18" t="s">
        <v>1174</v>
      </c>
      <c r="B555" s="18" t="s">
        <v>654</v>
      </c>
      <c r="C555" s="83" t="s">
        <v>369</v>
      </c>
      <c r="D555" s="49" t="s">
        <v>369</v>
      </c>
      <c r="E555" s="19"/>
      <c r="F555" s="84" t="str">
        <f t="shared" si="36"/>
        <v/>
      </c>
      <c r="G555" s="84" t="str">
        <f t="shared" si="37"/>
        <v/>
      </c>
    </row>
    <row r="556" spans="1:7" s="20" customFormat="1" x14ac:dyDescent="0.25">
      <c r="A556" s="18" t="s">
        <v>1175</v>
      </c>
      <c r="B556" s="18" t="s">
        <v>654</v>
      </c>
      <c r="C556" s="83" t="s">
        <v>369</v>
      </c>
      <c r="D556" s="49" t="s">
        <v>369</v>
      </c>
      <c r="E556" s="19"/>
      <c r="F556" s="84" t="str">
        <f t="shared" si="36"/>
        <v/>
      </c>
      <c r="G556" s="84" t="str">
        <f t="shared" si="37"/>
        <v/>
      </c>
    </row>
    <row r="557" spans="1:7" s="20" customFormat="1" x14ac:dyDescent="0.25">
      <c r="A557" s="18" t="s">
        <v>1176</v>
      </c>
      <c r="B557" s="18" t="s">
        <v>654</v>
      </c>
      <c r="C557" s="83" t="s">
        <v>369</v>
      </c>
      <c r="D557" s="49" t="s">
        <v>369</v>
      </c>
      <c r="E557" s="19"/>
      <c r="F557" s="84" t="str">
        <f t="shared" si="36"/>
        <v/>
      </c>
      <c r="G557" s="84" t="str">
        <f t="shared" si="37"/>
        <v/>
      </c>
    </row>
    <row r="558" spans="1:7" s="20" customFormat="1" x14ac:dyDescent="0.25">
      <c r="A558" s="18" t="s">
        <v>1177</v>
      </c>
      <c r="B558" s="18" t="s">
        <v>654</v>
      </c>
      <c r="C558" s="83" t="s">
        <v>369</v>
      </c>
      <c r="D558" s="49" t="s">
        <v>369</v>
      </c>
      <c r="E558" s="19"/>
      <c r="F558" s="84" t="str">
        <f t="shared" si="36"/>
        <v/>
      </c>
      <c r="G558" s="84" t="str">
        <f t="shared" si="37"/>
        <v/>
      </c>
    </row>
    <row r="559" spans="1:7" s="20" customFormat="1" x14ac:dyDescent="0.25">
      <c r="A559" s="18" t="s">
        <v>1178</v>
      </c>
      <c r="B559" s="18" t="s">
        <v>654</v>
      </c>
      <c r="C559" s="83" t="s">
        <v>369</v>
      </c>
      <c r="D559" s="49" t="s">
        <v>369</v>
      </c>
      <c r="E559" s="19"/>
      <c r="F559" s="84" t="str">
        <f t="shared" si="36"/>
        <v/>
      </c>
      <c r="G559" s="84" t="str">
        <f t="shared" si="37"/>
        <v/>
      </c>
    </row>
    <row r="560" spans="1:7" s="20" customFormat="1" x14ac:dyDescent="0.25">
      <c r="A560" s="18" t="s">
        <v>1179</v>
      </c>
      <c r="B560" s="18" t="s">
        <v>654</v>
      </c>
      <c r="C560" s="83" t="s">
        <v>369</v>
      </c>
      <c r="D560" s="49" t="s">
        <v>369</v>
      </c>
      <c r="E560" s="19"/>
      <c r="F560" s="84" t="str">
        <f t="shared" si="36"/>
        <v/>
      </c>
      <c r="G560" s="84" t="str">
        <f t="shared" si="37"/>
        <v/>
      </c>
    </row>
    <row r="561" spans="1:7" s="20" customFormat="1" x14ac:dyDescent="0.25">
      <c r="A561" s="18" t="s">
        <v>1180</v>
      </c>
      <c r="B561" s="18" t="s">
        <v>654</v>
      </c>
      <c r="C561" s="83" t="s">
        <v>369</v>
      </c>
      <c r="D561" s="49" t="s">
        <v>369</v>
      </c>
      <c r="E561" s="19"/>
      <c r="F561" s="84" t="str">
        <f t="shared" si="36"/>
        <v/>
      </c>
      <c r="G561" s="84" t="str">
        <f t="shared" si="37"/>
        <v/>
      </c>
    </row>
    <row r="562" spans="1:7" s="20" customFormat="1" x14ac:dyDescent="0.25">
      <c r="A562" s="18" t="s">
        <v>1181</v>
      </c>
      <c r="B562" s="18" t="s">
        <v>654</v>
      </c>
      <c r="C562" s="83" t="s">
        <v>369</v>
      </c>
      <c r="D562" s="49" t="s">
        <v>369</v>
      </c>
      <c r="E562" s="19"/>
      <c r="F562" s="84" t="str">
        <f t="shared" si="36"/>
        <v/>
      </c>
      <c r="G562" s="84" t="str">
        <f t="shared" si="37"/>
        <v/>
      </c>
    </row>
    <row r="563" spans="1:7" s="20" customFormat="1" x14ac:dyDescent="0.25">
      <c r="A563" s="18" t="s">
        <v>1182</v>
      </c>
      <c r="B563" s="18" t="s">
        <v>654</v>
      </c>
      <c r="C563" s="83" t="s">
        <v>369</v>
      </c>
      <c r="D563" s="49" t="s">
        <v>369</v>
      </c>
      <c r="E563" s="19"/>
      <c r="F563" s="84" t="str">
        <f t="shared" si="36"/>
        <v/>
      </c>
      <c r="G563" s="84" t="str">
        <f t="shared" si="37"/>
        <v/>
      </c>
    </row>
    <row r="564" spans="1:7" s="20" customFormat="1" x14ac:dyDescent="0.25">
      <c r="A564" s="18" t="s">
        <v>1183</v>
      </c>
      <c r="B564" s="18" t="s">
        <v>654</v>
      </c>
      <c r="C564" s="83" t="s">
        <v>369</v>
      </c>
      <c r="D564" s="49" t="s">
        <v>369</v>
      </c>
      <c r="E564" s="19"/>
      <c r="F564" s="84" t="str">
        <f t="shared" si="36"/>
        <v/>
      </c>
      <c r="G564" s="84" t="str">
        <f t="shared" si="37"/>
        <v/>
      </c>
    </row>
    <row r="565" spans="1:7" s="20" customFormat="1" x14ac:dyDescent="0.25">
      <c r="A565" s="18" t="s">
        <v>1184</v>
      </c>
      <c r="B565" s="18" t="s">
        <v>654</v>
      </c>
      <c r="C565" s="83" t="s">
        <v>369</v>
      </c>
      <c r="D565" s="49" t="s">
        <v>369</v>
      </c>
      <c r="E565" s="19"/>
      <c r="F565" s="84" t="str">
        <f t="shared" si="36"/>
        <v/>
      </c>
      <c r="G565" s="84" t="str">
        <f t="shared" si="37"/>
        <v/>
      </c>
    </row>
    <row r="566" spans="1:7" s="20" customFormat="1" x14ac:dyDescent="0.25">
      <c r="A566" s="18" t="s">
        <v>1185</v>
      </c>
      <c r="B566" s="18" t="s">
        <v>654</v>
      </c>
      <c r="C566" s="83" t="s">
        <v>369</v>
      </c>
      <c r="D566" s="49" t="s">
        <v>369</v>
      </c>
      <c r="E566" s="19"/>
      <c r="F566" s="84" t="str">
        <f t="shared" si="36"/>
        <v/>
      </c>
      <c r="G566" s="84" t="str">
        <f t="shared" si="37"/>
        <v/>
      </c>
    </row>
    <row r="567" spans="1:7" s="20" customFormat="1" x14ac:dyDescent="0.25">
      <c r="A567" s="18" t="s">
        <v>1186</v>
      </c>
      <c r="B567" s="18" t="s">
        <v>654</v>
      </c>
      <c r="C567" s="83" t="s">
        <v>369</v>
      </c>
      <c r="D567" s="49" t="s">
        <v>369</v>
      </c>
      <c r="E567" s="19"/>
      <c r="F567" s="84" t="str">
        <f t="shared" si="36"/>
        <v/>
      </c>
      <c r="G567" s="84" t="str">
        <f t="shared" si="37"/>
        <v/>
      </c>
    </row>
    <row r="568" spans="1:7" s="20" customFormat="1" x14ac:dyDescent="0.25">
      <c r="A568" s="18" t="s">
        <v>1187</v>
      </c>
      <c r="B568" s="18" t="s">
        <v>654</v>
      </c>
      <c r="C568" s="83" t="s">
        <v>369</v>
      </c>
      <c r="D568" s="49" t="s">
        <v>369</v>
      </c>
      <c r="E568" s="19"/>
      <c r="F568" s="84" t="str">
        <f t="shared" si="36"/>
        <v/>
      </c>
      <c r="G568" s="84" t="str">
        <f t="shared" si="37"/>
        <v/>
      </c>
    </row>
    <row r="569" spans="1:7" s="20" customFormat="1" x14ac:dyDescent="0.25">
      <c r="A569" s="18" t="s">
        <v>1188</v>
      </c>
      <c r="B569" s="18" t="s">
        <v>654</v>
      </c>
      <c r="C569" s="83" t="s">
        <v>369</v>
      </c>
      <c r="D569" s="49" t="s">
        <v>369</v>
      </c>
      <c r="E569" s="19"/>
      <c r="F569" s="84" t="str">
        <f t="shared" si="36"/>
        <v/>
      </c>
      <c r="G569" s="84" t="str">
        <f t="shared" si="37"/>
        <v/>
      </c>
    </row>
    <row r="570" spans="1:7" s="20" customFormat="1" x14ac:dyDescent="0.25">
      <c r="A570" s="18" t="s">
        <v>1189</v>
      </c>
      <c r="B570" s="18" t="s">
        <v>881</v>
      </c>
      <c r="C570" s="83" t="s">
        <v>369</v>
      </c>
      <c r="D570" s="49" t="s">
        <v>369</v>
      </c>
      <c r="E570" s="19"/>
      <c r="F570" s="84" t="str">
        <f t="shared" si="36"/>
        <v/>
      </c>
      <c r="G570" s="84" t="str">
        <f t="shared" si="37"/>
        <v/>
      </c>
    </row>
    <row r="571" spans="1:7" s="20" customFormat="1" x14ac:dyDescent="0.25">
      <c r="A571" s="18" t="s">
        <v>1190</v>
      </c>
      <c r="B571" s="18" t="s">
        <v>99</v>
      </c>
      <c r="C571" s="83">
        <f>SUM(C553:C570)</f>
        <v>0</v>
      </c>
      <c r="D571" s="49">
        <f>SUM(D553:D570)</f>
        <v>0</v>
      </c>
      <c r="E571" s="19"/>
      <c r="F571" s="84" t="str">
        <f t="shared" si="36"/>
        <v/>
      </c>
      <c r="G571" s="84" t="str">
        <f t="shared" si="37"/>
        <v/>
      </c>
    </row>
  </sheetData>
  <protectedRanges>
    <protectedRange sqref="C237:D242" name="Mortgage Asset IV"/>
  </protectedRanges>
  <hyperlinks>
    <hyperlink ref="B6" location="'B1. HTT Mortgage Assets'!B10" display="7. Mortgage Assets" xr:uid="{00000000-0004-0000-0400-000000000000}"/>
    <hyperlink ref="B7" location="'B1. HTT Mortgage Assets'!B166" display="7.A Residential Cover Pool" xr:uid="{00000000-0004-0000-0400-000001000000}"/>
    <hyperlink ref="B8" location="'B1. HTT Mortgage Assets'!B266" display="7.B Commercial Cover Pool" xr:uid="{00000000-0004-0000-0400-000002000000}"/>
    <hyperlink ref="B11" location="'2. Harmonised Glossary'!A12" display="1. Property Type Information" xr:uid="{00000000-0004-0000-0400-000003000000}"/>
    <hyperlink ref="B149" location="'2. Harmonised Glossary'!A9" display="6. Breakdown by Interest Rate" xr:uid="{00000000-0004-0000-0400-000004000000}"/>
    <hyperlink ref="B179" location="'2. Harmonised Glossary'!A14" display="9. Non-Performing Loans (NPLs)" xr:uid="{00000000-0004-0000-0400-000005000000}"/>
    <hyperlink ref="B202" location="'2. Harmonised Glossary'!A288" display="11. Loan to Value (LTV) Information - UNINDEXED" xr:uid="{00000000-0004-0000-0400-000006000000}"/>
    <hyperlink ref="B224" location="'2. Harmonised Glossary'!A11" display="12. Loan to Value (LTV) Information - INDEXED " xr:uid="{00000000-0004-0000-0400-000007000000}"/>
    <hyperlink ref="B414" location="'2. Harmonised Glossary'!A11" display="22. Loan to Value (LTV) Information - UNINDEXED " xr:uid="{00000000-0004-0000-0400-000008000000}"/>
    <hyperlink ref="B436" location="'2. Harmonised Glossary'!A11" display="23. Loan to Value (LTV) Information - INDEXED" xr:uid="{00000000-0004-0000-0400-000009000000}"/>
    <hyperlink ref="B6" location="'B1. HTT Mortgage Assets'!B10" display="7. Mortgage Assets" xr:uid="{00000000-0004-0000-0400-000000000000}"/>
    <hyperlink ref="B7" location="'B1. HTT Mortgage Assets'!B166" display="7.A Residential Cover Pool" xr:uid="{00000000-0004-0000-0400-000001000000}"/>
    <hyperlink ref="B8" location="'B1. HTT Mortgage Assets'!B266" display="7.B Commercial Cover Pool" xr:uid="{00000000-0004-0000-0400-000002000000}"/>
    <hyperlink ref="B11" location="'2. Harmonised Glossary'!A12" display="1. Property Type Information" xr:uid="{00000000-0004-0000-0400-000003000000}"/>
    <hyperlink ref="B149" location="'2. Harmonised Glossary'!A9" display="6. Breakdown by Interest Rate" xr:uid="{00000000-0004-0000-0400-000004000000}"/>
    <hyperlink ref="B179" location="'2. Harmonised Glossary'!A14" display="9. Non-Performing Loans (NPLs)" xr:uid="{00000000-0004-0000-0400-000005000000}"/>
    <hyperlink ref="B202" location="'2. Harmonised Glossary'!A288" display="11. Loan to Value (LTV) Information - UNINDEXED" xr:uid="{00000000-0004-0000-0400-000006000000}"/>
    <hyperlink ref="B224" location="'2. Harmonised Glossary'!A11" display="12. Loan to Value (LTV) Information - INDEXED " xr:uid="{00000000-0004-0000-0400-000007000000}"/>
    <hyperlink ref="B414" location="'2. Harmonised Glossary'!A11" display="22. Loan to Value (LTV) Information - UNINDEXED " xr:uid="{00000000-0004-0000-0400-000008000000}"/>
  </hyperlinks>
  <pageMargins left="0.70833333333333304" right="0.70833333333333304" top="0.59583333333333299" bottom="0.74791666666666701" header="0.51180555555555496" footer="0.51180555555555496"/>
  <pageSetup paperSize="9" scale="50" firstPageNumber="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E36E00"/>
  </sheetPr>
  <dimension ref="A1:C37"/>
  <sheetViews>
    <sheetView zoomScale="90" zoomScaleNormal="90" workbookViewId="0">
      <selection activeCell="B2" sqref="B2"/>
    </sheetView>
  </sheetViews>
  <sheetFormatPr defaultRowHeight="15" outlineLevelRow="1" x14ac:dyDescent="0.25"/>
  <cols>
    <col min="1" max="1" width="16.28515625" customWidth="1"/>
    <col min="2" max="2" width="89.85546875" style="18" customWidth="1"/>
    <col min="3" max="3" width="134.7109375" customWidth="1"/>
    <col min="4" max="1025" width="11.42578125"/>
  </cols>
  <sheetData>
    <row r="1" spans="1:3" ht="31.5" x14ac:dyDescent="0.25">
      <c r="A1" s="21" t="s">
        <v>1195</v>
      </c>
      <c r="B1" s="21"/>
      <c r="C1" s="19"/>
    </row>
    <row r="2" spans="1:3" x14ac:dyDescent="0.25">
      <c r="B2" s="19"/>
      <c r="C2" s="19"/>
    </row>
    <row r="3" spans="1:3" x14ac:dyDescent="0.25">
      <c r="A3" s="86" t="s">
        <v>1196</v>
      </c>
      <c r="B3" s="87"/>
      <c r="C3" s="19"/>
    </row>
    <row r="4" spans="1:3" x14ac:dyDescent="0.25">
      <c r="C4" s="19"/>
    </row>
    <row r="5" spans="1:3" ht="37.5" x14ac:dyDescent="0.25">
      <c r="A5" s="34" t="s">
        <v>26</v>
      </c>
      <c r="B5" s="34" t="s">
        <v>1197</v>
      </c>
      <c r="C5" s="88" t="s">
        <v>1198</v>
      </c>
    </row>
    <row r="6" spans="1:3" x14ac:dyDescent="0.25">
      <c r="A6" s="61" t="s">
        <v>1199</v>
      </c>
      <c r="B6" s="37" t="s">
        <v>1200</v>
      </c>
      <c r="C6" s="18" t="s">
        <v>369</v>
      </c>
    </row>
    <row r="7" spans="1:3" x14ac:dyDescent="0.25">
      <c r="A7" s="61" t="s">
        <v>1201</v>
      </c>
      <c r="B7" s="37" t="s">
        <v>1202</v>
      </c>
      <c r="C7" s="18" t="s">
        <v>369</v>
      </c>
    </row>
    <row r="8" spans="1:3" x14ac:dyDescent="0.25">
      <c r="A8" s="61" t="s">
        <v>1203</v>
      </c>
      <c r="B8" s="37" t="s">
        <v>1204</v>
      </c>
      <c r="C8" s="18" t="s">
        <v>369</v>
      </c>
    </row>
    <row r="9" spans="1:3" x14ac:dyDescent="0.25">
      <c r="A9" s="61" t="s">
        <v>1205</v>
      </c>
      <c r="B9" s="37" t="s">
        <v>1206</v>
      </c>
      <c r="C9" s="18" t="s">
        <v>369</v>
      </c>
    </row>
    <row r="10" spans="1:3" ht="44.25" customHeight="1" x14ac:dyDescent="0.25">
      <c r="A10" s="61" t="s">
        <v>1207</v>
      </c>
      <c r="B10" s="37" t="s">
        <v>1208</v>
      </c>
      <c r="C10" s="18" t="s">
        <v>369</v>
      </c>
    </row>
    <row r="11" spans="1:3" ht="54.75" customHeight="1" x14ac:dyDescent="0.25">
      <c r="A11" s="61" t="s">
        <v>1209</v>
      </c>
      <c r="B11" s="37" t="s">
        <v>1210</v>
      </c>
      <c r="C11" s="18" t="s">
        <v>369</v>
      </c>
    </row>
    <row r="12" spans="1:3" x14ac:dyDescent="0.25">
      <c r="A12" s="61" t="s">
        <v>1211</v>
      </c>
      <c r="B12" s="37" t="s">
        <v>1212</v>
      </c>
      <c r="C12" s="18" t="s">
        <v>369</v>
      </c>
    </row>
    <row r="13" spans="1:3" x14ac:dyDescent="0.25">
      <c r="A13" s="61" t="s">
        <v>1213</v>
      </c>
      <c r="B13" s="37" t="s">
        <v>1214</v>
      </c>
      <c r="C13" s="18"/>
    </row>
    <row r="14" spans="1:3" ht="30" x14ac:dyDescent="0.25">
      <c r="A14" s="61" t="s">
        <v>1215</v>
      </c>
      <c r="B14" s="37" t="s">
        <v>1216</v>
      </c>
      <c r="C14" s="18"/>
    </row>
    <row r="15" spans="1:3" x14ac:dyDescent="0.25">
      <c r="A15" s="61" t="s">
        <v>1217</v>
      </c>
      <c r="B15" s="37" t="s">
        <v>1218</v>
      </c>
      <c r="C15" s="18"/>
    </row>
    <row r="16" spans="1:3" ht="30" x14ac:dyDescent="0.25">
      <c r="A16" s="61" t="s">
        <v>1219</v>
      </c>
      <c r="B16" s="37" t="s">
        <v>1220</v>
      </c>
      <c r="C16" s="18" t="s">
        <v>369</v>
      </c>
    </row>
    <row r="17" spans="1:3" ht="30" customHeight="1" x14ac:dyDescent="0.25">
      <c r="A17" s="61" t="s">
        <v>1221</v>
      </c>
      <c r="B17" s="37" t="s">
        <v>1222</v>
      </c>
      <c r="C17" s="18" t="s">
        <v>369</v>
      </c>
    </row>
    <row r="18" spans="1:3" x14ac:dyDescent="0.25">
      <c r="A18" s="61" t="s">
        <v>1223</v>
      </c>
      <c r="B18" s="37" t="s">
        <v>1224</v>
      </c>
      <c r="C18" s="18" t="s">
        <v>369</v>
      </c>
    </row>
    <row r="19" spans="1:3" outlineLevel="1" x14ac:dyDescent="0.25">
      <c r="A19" s="61" t="s">
        <v>1225</v>
      </c>
      <c r="B19" s="37" t="s">
        <v>1226</v>
      </c>
      <c r="C19" s="18"/>
    </row>
    <row r="20" spans="1:3" outlineLevel="1" x14ac:dyDescent="0.25">
      <c r="A20" s="61" t="s">
        <v>1227</v>
      </c>
      <c r="B20" s="82"/>
      <c r="C20" s="18"/>
    </row>
    <row r="21" spans="1:3" outlineLevel="1" x14ac:dyDescent="0.25">
      <c r="A21" s="61" t="s">
        <v>1228</v>
      </c>
      <c r="B21" s="82"/>
      <c r="C21" s="18"/>
    </row>
    <row r="22" spans="1:3" outlineLevel="1" x14ac:dyDescent="0.25">
      <c r="A22" s="61" t="s">
        <v>1229</v>
      </c>
      <c r="B22" s="82"/>
      <c r="C22" s="18"/>
    </row>
    <row r="23" spans="1:3" outlineLevel="1" x14ac:dyDescent="0.25">
      <c r="A23" s="61" t="s">
        <v>1230</v>
      </c>
      <c r="B23" s="82"/>
      <c r="C23" s="18"/>
    </row>
    <row r="24" spans="1:3" ht="18.75" x14ac:dyDescent="0.25">
      <c r="A24" s="34"/>
      <c r="B24" s="34" t="s">
        <v>1231</v>
      </c>
      <c r="C24" s="88" t="s">
        <v>1232</v>
      </c>
    </row>
    <row r="25" spans="1:3" x14ac:dyDescent="0.25">
      <c r="A25" s="61" t="s">
        <v>1233</v>
      </c>
      <c r="B25" s="37" t="s">
        <v>1234</v>
      </c>
      <c r="C25" s="18" t="s">
        <v>51</v>
      </c>
    </row>
    <row r="26" spans="1:3" x14ac:dyDescent="0.25">
      <c r="A26" s="61" t="s">
        <v>1235</v>
      </c>
      <c r="B26" s="37" t="s">
        <v>1236</v>
      </c>
      <c r="C26" s="18" t="s">
        <v>77</v>
      </c>
    </row>
    <row r="27" spans="1:3" x14ac:dyDescent="0.25">
      <c r="A27" s="61" t="s">
        <v>1237</v>
      </c>
      <c r="B27" s="37" t="s">
        <v>1238</v>
      </c>
      <c r="C27" s="18" t="s">
        <v>1239</v>
      </c>
    </row>
    <row r="28" spans="1:3" outlineLevel="1" x14ac:dyDescent="0.25">
      <c r="A28" s="61" t="s">
        <v>1233</v>
      </c>
      <c r="C28" s="18"/>
    </row>
    <row r="29" spans="1:3" outlineLevel="1" x14ac:dyDescent="0.25">
      <c r="A29" s="61" t="s">
        <v>1240</v>
      </c>
      <c r="C29" s="18"/>
    </row>
    <row r="30" spans="1:3" outlineLevel="1" x14ac:dyDescent="0.25">
      <c r="A30" s="61" t="s">
        <v>1241</v>
      </c>
      <c r="B30" s="37"/>
      <c r="C30" s="18"/>
    </row>
    <row r="31" spans="1:3" ht="18.75" x14ac:dyDescent="0.25">
      <c r="A31" s="34"/>
      <c r="B31" s="34" t="s">
        <v>1242</v>
      </c>
      <c r="C31" s="88" t="s">
        <v>1198</v>
      </c>
    </row>
    <row r="32" spans="1:3" x14ac:dyDescent="0.25">
      <c r="A32" s="61" t="s">
        <v>1243</v>
      </c>
      <c r="B32" s="37" t="s">
        <v>1244</v>
      </c>
      <c r="C32" s="18" t="s">
        <v>369</v>
      </c>
    </row>
    <row r="33" spans="1:1" x14ac:dyDescent="0.25">
      <c r="A33" s="61" t="s">
        <v>1245</v>
      </c>
    </row>
    <row r="34" spans="1:1" x14ac:dyDescent="0.25">
      <c r="A34" s="61" t="s">
        <v>1246</v>
      </c>
    </row>
    <row r="35" spans="1:1" x14ac:dyDescent="0.25">
      <c r="A35" s="61" t="s">
        <v>1247</v>
      </c>
    </row>
    <row r="36" spans="1:1" x14ac:dyDescent="0.25">
      <c r="A36" s="61" t="s">
        <v>1248</v>
      </c>
    </row>
    <row r="37" spans="1:1" x14ac:dyDescent="0.25">
      <c r="A37" s="61" t="s">
        <v>1249</v>
      </c>
    </row>
  </sheetData>
  <pageMargins left="0.70833333333333304" right="0.70833333333333304" top="0.59583333333333299" bottom="0.74791666666666701" header="0.51180555555555496" footer="0.51180555555555496"/>
  <pageSetup paperSize="9" scale="50" firstPageNumber="0" orientation="landscape"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243386"/>
  </sheetPr>
  <dimension ref="A1:AMK90"/>
  <sheetViews>
    <sheetView zoomScale="90" zoomScaleNormal="90" workbookViewId="0">
      <selection sqref="A1:B1"/>
    </sheetView>
  </sheetViews>
  <sheetFormatPr defaultRowHeight="15" outlineLevelRow="1" x14ac:dyDescent="0.25"/>
  <cols>
    <col min="1" max="1" width="13.28515625" style="18" customWidth="1"/>
    <col min="2" max="2" width="60.5703125" style="18" customWidth="1"/>
    <col min="3" max="3" width="41" style="18" customWidth="1"/>
    <col min="4" max="7" width="41" style="18" customWidth="1" collapsed="1"/>
    <col min="8" max="8" width="7.28515625" style="18" customWidth="1"/>
    <col min="9" max="9" width="92" style="18" customWidth="1"/>
    <col min="10" max="11" width="47.7109375" style="18" customWidth="1"/>
    <col min="12" max="12" width="7.28515625" style="18" customWidth="1"/>
    <col min="13" max="13" width="25.7109375" style="18" customWidth="1"/>
    <col min="14" max="14" width="25.7109375" style="19" customWidth="1"/>
    <col min="15" max="1025" width="8.85546875" style="20" customWidth="1"/>
  </cols>
  <sheetData>
    <row r="1" spans="1:13" ht="45" customHeight="1" x14ac:dyDescent="0.25">
      <c r="A1" s="141" t="s">
        <v>1250</v>
      </c>
      <c r="B1" s="141"/>
    </row>
    <row r="2" spans="1:13" ht="31.15" customHeight="1" x14ac:dyDescent="0.25">
      <c r="A2" s="21" t="s">
        <v>1251</v>
      </c>
      <c r="B2" s="21"/>
      <c r="C2" s="19"/>
      <c r="D2" s="19"/>
      <c r="E2" s="19"/>
      <c r="F2" s="9" t="s">
        <v>1252</v>
      </c>
      <c r="G2" s="54"/>
      <c r="H2" s="19"/>
      <c r="I2" s="21"/>
      <c r="J2" s="19"/>
      <c r="K2" s="19"/>
      <c r="L2" s="19"/>
      <c r="M2" s="19"/>
    </row>
    <row r="3" spans="1:13" ht="14.45" customHeight="1" x14ac:dyDescent="0.25">
      <c r="A3" s="19"/>
      <c r="B3" s="22"/>
      <c r="C3" s="22"/>
      <c r="D3" s="19"/>
      <c r="E3" s="19"/>
      <c r="F3" s="19"/>
      <c r="G3" s="19"/>
      <c r="H3" s="19"/>
      <c r="L3" s="19"/>
      <c r="M3" s="19"/>
    </row>
    <row r="4" spans="1:13" ht="18" customHeight="1" x14ac:dyDescent="0.25">
      <c r="A4" s="23"/>
      <c r="B4" s="24" t="s">
        <v>16</v>
      </c>
      <c r="C4" s="25" t="s">
        <v>1253</v>
      </c>
      <c r="D4" s="23"/>
      <c r="E4" s="23"/>
      <c r="F4" s="19"/>
      <c r="G4" s="19"/>
      <c r="H4" s="19"/>
      <c r="I4" s="34" t="s">
        <v>1254</v>
      </c>
      <c r="J4" s="88" t="s">
        <v>1232</v>
      </c>
      <c r="L4" s="19"/>
      <c r="M4" s="19"/>
    </row>
    <row r="5" spans="1:13" ht="14.45" customHeight="1" x14ac:dyDescent="0.25">
      <c r="H5" s="19"/>
      <c r="I5" s="89" t="s">
        <v>1234</v>
      </c>
      <c r="J5" s="18" t="s">
        <v>51</v>
      </c>
      <c r="L5" s="19"/>
      <c r="M5" s="19"/>
    </row>
    <row r="6" spans="1:13" ht="18" customHeight="1" x14ac:dyDescent="0.25">
      <c r="A6" s="26"/>
      <c r="B6" s="27" t="s">
        <v>1255</v>
      </c>
      <c r="C6" s="26"/>
      <c r="E6" s="28"/>
      <c r="F6" s="28"/>
      <c r="G6" s="28"/>
      <c r="H6" s="19"/>
      <c r="I6" s="89" t="s">
        <v>1236</v>
      </c>
      <c r="J6" s="18" t="s">
        <v>77</v>
      </c>
      <c r="L6" s="19"/>
      <c r="M6" s="19"/>
    </row>
    <row r="7" spans="1:13" ht="14.45" customHeight="1" x14ac:dyDescent="0.25">
      <c r="B7" s="30" t="s">
        <v>1256</v>
      </c>
      <c r="H7" s="19"/>
      <c r="I7" s="89" t="s">
        <v>1238</v>
      </c>
      <c r="J7" s="18" t="s">
        <v>1239</v>
      </c>
      <c r="L7" s="19"/>
      <c r="M7" s="19"/>
    </row>
    <row r="8" spans="1:13" ht="14.45" customHeight="1" x14ac:dyDescent="0.25">
      <c r="B8" s="30" t="s">
        <v>1257</v>
      </c>
      <c r="H8" s="19"/>
      <c r="I8" s="89" t="s">
        <v>1258</v>
      </c>
      <c r="J8" s="18" t="s">
        <v>1259</v>
      </c>
      <c r="L8" s="19"/>
      <c r="M8" s="19"/>
    </row>
    <row r="9" spans="1:13" ht="14.45" customHeight="1" x14ac:dyDescent="0.25">
      <c r="B9" s="32" t="s">
        <v>1260</v>
      </c>
      <c r="H9" s="19"/>
      <c r="L9" s="19"/>
      <c r="M9" s="19"/>
    </row>
    <row r="10" spans="1:13" ht="14.45" customHeight="1" x14ac:dyDescent="0.25">
      <c r="B10" s="33"/>
      <c r="H10" s="19"/>
      <c r="I10" s="89" t="s">
        <v>1261</v>
      </c>
      <c r="L10" s="19"/>
      <c r="M10" s="19"/>
    </row>
    <row r="11" spans="1:13" ht="14.45" customHeight="1" x14ac:dyDescent="0.25">
      <c r="B11" s="33"/>
      <c r="H11" s="19"/>
      <c r="I11" s="89" t="s">
        <v>1262</v>
      </c>
      <c r="L11" s="19"/>
      <c r="M11" s="19"/>
    </row>
    <row r="12" spans="1:13" ht="36" customHeight="1" x14ac:dyDescent="0.25">
      <c r="A12" s="34" t="s">
        <v>26</v>
      </c>
      <c r="B12" s="34" t="s">
        <v>1263</v>
      </c>
      <c r="C12" s="35"/>
      <c r="D12" s="35"/>
      <c r="E12" s="35"/>
      <c r="F12" s="35"/>
      <c r="G12" s="35"/>
      <c r="H12" s="19"/>
      <c r="L12" s="19"/>
      <c r="M12" s="19"/>
    </row>
    <row r="13" spans="1:13" ht="15" customHeight="1" x14ac:dyDescent="0.25">
      <c r="A13" s="40"/>
      <c r="B13" s="41" t="s">
        <v>1264</v>
      </c>
      <c r="C13" s="40" t="s">
        <v>1265</v>
      </c>
      <c r="D13" s="40" t="s">
        <v>1266</v>
      </c>
      <c r="E13" s="42"/>
      <c r="F13" s="43"/>
      <c r="G13" s="43"/>
      <c r="H13" s="19"/>
      <c r="L13" s="19"/>
      <c r="M13" s="19"/>
    </row>
    <row r="14" spans="1:13" ht="14.45" customHeight="1" x14ac:dyDescent="0.25">
      <c r="A14" s="18" t="s">
        <v>1267</v>
      </c>
      <c r="B14" s="18" t="s">
        <v>1268</v>
      </c>
      <c r="C14" s="90" t="s">
        <v>1269</v>
      </c>
      <c r="D14" s="90" t="s">
        <v>1269</v>
      </c>
      <c r="E14" s="28"/>
      <c r="F14" s="28"/>
      <c r="G14" s="28"/>
      <c r="H14" s="19"/>
      <c r="L14" s="19"/>
      <c r="M14" s="19"/>
    </row>
    <row r="15" spans="1:13" ht="14.45" customHeight="1" x14ac:dyDescent="0.25">
      <c r="A15" s="18" t="s">
        <v>1270</v>
      </c>
      <c r="B15" s="18" t="s">
        <v>475</v>
      </c>
      <c r="C15" s="18" t="s">
        <v>369</v>
      </c>
      <c r="D15" s="18" t="s">
        <v>369</v>
      </c>
      <c r="E15" s="28"/>
      <c r="F15" s="28"/>
      <c r="G15" s="28"/>
      <c r="H15" s="19"/>
      <c r="L15" s="19"/>
      <c r="M15" s="19"/>
    </row>
    <row r="16" spans="1:13" ht="14.45" customHeight="1" x14ac:dyDescent="0.25">
      <c r="A16" s="18" t="s">
        <v>1271</v>
      </c>
      <c r="B16" s="18" t="s">
        <v>1272</v>
      </c>
      <c r="C16" s="18" t="s">
        <v>369</v>
      </c>
      <c r="D16" s="18" t="s">
        <v>369</v>
      </c>
      <c r="E16" s="28"/>
      <c r="F16" s="28"/>
      <c r="G16" s="28"/>
      <c r="H16" s="19"/>
      <c r="L16" s="19"/>
      <c r="M16" s="19"/>
    </row>
    <row r="17" spans="1:13" ht="14.45" customHeight="1" x14ac:dyDescent="0.25">
      <c r="A17" s="18" t="s">
        <v>1273</v>
      </c>
      <c r="B17" s="18" t="s">
        <v>1274</v>
      </c>
      <c r="C17" s="18" t="s">
        <v>369</v>
      </c>
      <c r="D17" s="18" t="s">
        <v>369</v>
      </c>
      <c r="E17" s="28"/>
      <c r="F17" s="28"/>
      <c r="G17" s="28"/>
      <c r="H17" s="19"/>
      <c r="L17" s="19"/>
      <c r="M17" s="19"/>
    </row>
    <row r="18" spans="1:13" ht="14.45" customHeight="1" x14ac:dyDescent="0.25">
      <c r="A18" s="18" t="s">
        <v>1275</v>
      </c>
      <c r="B18" s="18" t="s">
        <v>1276</v>
      </c>
      <c r="C18" s="18" t="s">
        <v>369</v>
      </c>
      <c r="D18" s="18" t="s">
        <v>369</v>
      </c>
      <c r="E18" s="28"/>
      <c r="F18" s="28"/>
      <c r="G18" s="28"/>
      <c r="H18" s="19"/>
      <c r="L18" s="19"/>
      <c r="M18" s="19"/>
    </row>
    <row r="19" spans="1:13" ht="14.45" customHeight="1" x14ac:dyDescent="0.25">
      <c r="A19" s="18" t="s">
        <v>1277</v>
      </c>
      <c r="B19" s="18" t="s">
        <v>1278</v>
      </c>
      <c r="C19" s="18" t="s">
        <v>369</v>
      </c>
      <c r="D19" s="18" t="s">
        <v>369</v>
      </c>
      <c r="E19" s="28"/>
      <c r="F19" s="28"/>
      <c r="G19" s="28"/>
      <c r="H19" s="19"/>
      <c r="L19" s="19"/>
      <c r="M19" s="19"/>
    </row>
    <row r="20" spans="1:13" ht="14.45" customHeight="1" x14ac:dyDescent="0.25">
      <c r="A20" s="18" t="s">
        <v>1279</v>
      </c>
      <c r="B20" s="18" t="s">
        <v>1280</v>
      </c>
      <c r="C20" s="18" t="s">
        <v>369</v>
      </c>
      <c r="D20" s="18" t="s">
        <v>369</v>
      </c>
      <c r="E20" s="28"/>
      <c r="F20" s="28"/>
      <c r="G20" s="28"/>
      <c r="H20" s="19"/>
      <c r="L20" s="19"/>
      <c r="M20" s="19"/>
    </row>
    <row r="21" spans="1:13" ht="14.45" customHeight="1" x14ac:dyDescent="0.25">
      <c r="A21" s="18" t="s">
        <v>1281</v>
      </c>
      <c r="B21" s="18" t="s">
        <v>1282</v>
      </c>
      <c r="C21" s="18" t="s">
        <v>369</v>
      </c>
      <c r="D21" s="18" t="s">
        <v>369</v>
      </c>
      <c r="E21" s="28"/>
      <c r="F21" s="28"/>
      <c r="G21" s="28"/>
      <c r="H21" s="19"/>
      <c r="L21" s="19"/>
      <c r="M21" s="19"/>
    </row>
    <row r="22" spans="1:13" ht="14.45" customHeight="1" x14ac:dyDescent="0.25">
      <c r="A22" s="18" t="s">
        <v>1283</v>
      </c>
      <c r="B22" s="18" t="s">
        <v>1284</v>
      </c>
      <c r="C22" s="18" t="s">
        <v>369</v>
      </c>
      <c r="D22" s="18" t="s">
        <v>369</v>
      </c>
      <c r="E22" s="28"/>
      <c r="F22" s="28"/>
      <c r="G22" s="28"/>
      <c r="H22" s="19"/>
      <c r="L22" s="19"/>
      <c r="M22" s="19"/>
    </row>
    <row r="23" spans="1:13" ht="14.45" customHeight="1" x14ac:dyDescent="0.25">
      <c r="A23" s="18" t="s">
        <v>1285</v>
      </c>
      <c r="B23" s="18" t="s">
        <v>1286</v>
      </c>
      <c r="C23" s="18" t="s">
        <v>369</v>
      </c>
      <c r="D23" s="18" t="s">
        <v>369</v>
      </c>
      <c r="E23" s="28"/>
      <c r="F23" s="28"/>
      <c r="G23" s="28"/>
      <c r="H23" s="19"/>
      <c r="L23" s="19"/>
      <c r="M23" s="19"/>
    </row>
    <row r="24" spans="1:13" ht="14.45" customHeight="1" x14ac:dyDescent="0.25">
      <c r="A24" s="18" t="s">
        <v>1287</v>
      </c>
      <c r="B24" s="18" t="s">
        <v>1288</v>
      </c>
      <c r="C24" s="18" t="s">
        <v>369</v>
      </c>
      <c r="D24" s="18" t="s">
        <v>369</v>
      </c>
      <c r="E24" s="28"/>
      <c r="F24" s="28"/>
      <c r="G24" s="28"/>
      <c r="H24" s="19"/>
      <c r="L24" s="19"/>
      <c r="M24" s="19"/>
    </row>
    <row r="25" spans="1:13" ht="14.45" customHeight="1" outlineLevel="1" x14ac:dyDescent="0.25">
      <c r="A25" s="18" t="s">
        <v>1289</v>
      </c>
      <c r="B25" s="38" t="s">
        <v>1290</v>
      </c>
      <c r="C25" s="18" t="s">
        <v>369</v>
      </c>
      <c r="D25" s="18" t="s">
        <v>369</v>
      </c>
      <c r="E25" s="28"/>
      <c r="F25" s="28"/>
      <c r="G25" s="28"/>
      <c r="H25" s="19"/>
      <c r="L25" s="19"/>
      <c r="M25" s="19"/>
    </row>
    <row r="26" spans="1:13" ht="14.45" customHeight="1" outlineLevel="1" x14ac:dyDescent="0.25">
      <c r="A26" s="18" t="s">
        <v>1291</v>
      </c>
      <c r="B26" s="91"/>
      <c r="C26" s="63"/>
      <c r="D26" s="63"/>
      <c r="E26" s="28"/>
      <c r="F26" s="28"/>
      <c r="G26" s="28"/>
      <c r="H26" s="19"/>
      <c r="L26" s="19"/>
      <c r="M26" s="19"/>
    </row>
    <row r="27" spans="1:13" ht="14.45" customHeight="1" outlineLevel="1" x14ac:dyDescent="0.25">
      <c r="A27" s="18" t="s">
        <v>1292</v>
      </c>
      <c r="B27" s="91"/>
      <c r="C27" s="63"/>
      <c r="D27" s="63"/>
      <c r="E27" s="28"/>
      <c r="F27" s="28"/>
      <c r="G27" s="28"/>
      <c r="H27" s="19"/>
      <c r="L27" s="19"/>
      <c r="M27" s="19"/>
    </row>
    <row r="28" spans="1:13" ht="14.45" customHeight="1" outlineLevel="1" x14ac:dyDescent="0.25">
      <c r="A28" s="18" t="s">
        <v>1293</v>
      </c>
      <c r="B28" s="91"/>
      <c r="C28" s="63"/>
      <c r="D28" s="63"/>
      <c r="E28" s="28"/>
      <c r="F28" s="28"/>
      <c r="G28" s="28"/>
      <c r="H28" s="19"/>
      <c r="L28" s="19"/>
      <c r="M28" s="19"/>
    </row>
    <row r="29" spans="1:13" ht="14.45" customHeight="1" outlineLevel="1" x14ac:dyDescent="0.25">
      <c r="A29" s="18" t="s">
        <v>1294</v>
      </c>
      <c r="B29" s="91"/>
      <c r="C29" s="63"/>
      <c r="D29" s="63"/>
      <c r="E29" s="28"/>
      <c r="F29" s="28"/>
      <c r="G29" s="28"/>
      <c r="H29" s="19"/>
      <c r="L29" s="19"/>
      <c r="M29" s="19"/>
    </row>
    <row r="30" spans="1:13" ht="14.45" customHeight="1" outlineLevel="1" x14ac:dyDescent="0.25">
      <c r="A30" s="18" t="s">
        <v>1295</v>
      </c>
      <c r="B30" s="91"/>
      <c r="C30" s="63"/>
      <c r="D30" s="63"/>
      <c r="E30" s="28"/>
      <c r="F30" s="28"/>
      <c r="G30" s="28"/>
      <c r="H30" s="19"/>
      <c r="L30" s="19"/>
      <c r="M30" s="19"/>
    </row>
    <row r="31" spans="1:13" ht="14.45" customHeight="1" outlineLevel="1" x14ac:dyDescent="0.25">
      <c r="A31" s="18" t="s">
        <v>1296</v>
      </c>
      <c r="B31" s="91"/>
      <c r="C31" s="63"/>
      <c r="D31" s="63"/>
      <c r="E31" s="28"/>
      <c r="F31" s="28"/>
      <c r="G31" s="28"/>
      <c r="H31" s="19"/>
      <c r="L31" s="19"/>
      <c r="M31" s="19"/>
    </row>
    <row r="32" spans="1:13" ht="14.45" customHeight="1" outlineLevel="1" x14ac:dyDescent="0.25">
      <c r="A32" s="18" t="s">
        <v>1297</v>
      </c>
      <c r="B32" s="91"/>
      <c r="C32" s="63"/>
      <c r="D32" s="63"/>
      <c r="E32" s="28"/>
      <c r="F32" s="28"/>
      <c r="G32" s="28"/>
      <c r="H32" s="19"/>
      <c r="L32" s="19"/>
      <c r="M32" s="19"/>
    </row>
    <row r="33" spans="1:13" ht="18" customHeight="1" x14ac:dyDescent="0.25">
      <c r="A33" s="35"/>
      <c r="B33" s="34" t="s">
        <v>1257</v>
      </c>
      <c r="C33" s="35"/>
      <c r="D33" s="35"/>
      <c r="E33" s="35"/>
      <c r="F33" s="35"/>
      <c r="G33" s="35"/>
      <c r="H33" s="19"/>
      <c r="L33" s="19"/>
      <c r="M33" s="19"/>
    </row>
    <row r="34" spans="1:13" ht="15" customHeight="1" x14ac:dyDescent="0.25">
      <c r="A34" s="40"/>
      <c r="B34" s="41" t="s">
        <v>1298</v>
      </c>
      <c r="C34" s="40" t="s">
        <v>1299</v>
      </c>
      <c r="D34" s="40" t="s">
        <v>1266</v>
      </c>
      <c r="E34" s="40" t="s">
        <v>1300</v>
      </c>
      <c r="F34" s="43"/>
      <c r="G34" s="43"/>
      <c r="H34" s="19"/>
      <c r="L34" s="19"/>
      <c r="M34" s="19"/>
    </row>
    <row r="35" spans="1:13" ht="14.45" customHeight="1" x14ac:dyDescent="0.25">
      <c r="A35" s="18" t="s">
        <v>1301</v>
      </c>
      <c r="B35" s="90" t="s">
        <v>1269</v>
      </c>
      <c r="C35" s="90" t="s">
        <v>1302</v>
      </c>
      <c r="D35" s="90" t="s">
        <v>1303</v>
      </c>
      <c r="E35" s="90" t="s">
        <v>1304</v>
      </c>
      <c r="F35" s="92"/>
      <c r="G35" s="92"/>
      <c r="H35" s="19"/>
      <c r="L35" s="19"/>
      <c r="M35" s="19"/>
    </row>
    <row r="36" spans="1:13" ht="14.45" customHeight="1" x14ac:dyDescent="0.25">
      <c r="A36" s="18" t="s">
        <v>1305</v>
      </c>
      <c r="B36" s="18" t="s">
        <v>1306</v>
      </c>
      <c r="C36" s="18" t="s">
        <v>369</v>
      </c>
      <c r="D36" s="18" t="s">
        <v>369</v>
      </c>
      <c r="E36" s="18" t="s">
        <v>369</v>
      </c>
      <c r="H36" s="19"/>
      <c r="L36" s="19"/>
      <c r="M36" s="19"/>
    </row>
    <row r="37" spans="1:13" ht="14.45" customHeight="1" x14ac:dyDescent="0.25">
      <c r="A37" s="18" t="s">
        <v>1307</v>
      </c>
      <c r="B37" s="18" t="s">
        <v>1308</v>
      </c>
      <c r="C37" s="18" t="s">
        <v>369</v>
      </c>
      <c r="D37" s="18" t="s">
        <v>369</v>
      </c>
      <c r="E37" s="18" t="s">
        <v>369</v>
      </c>
      <c r="H37" s="19"/>
      <c r="L37" s="19"/>
      <c r="M37" s="19"/>
    </row>
    <row r="38" spans="1:13" ht="14.45" customHeight="1" x14ac:dyDescent="0.25">
      <c r="A38" s="18" t="s">
        <v>1309</v>
      </c>
      <c r="B38" s="18" t="s">
        <v>1310</v>
      </c>
      <c r="C38" s="18" t="s">
        <v>369</v>
      </c>
      <c r="D38" s="18" t="s">
        <v>369</v>
      </c>
      <c r="E38" s="18" t="s">
        <v>369</v>
      </c>
      <c r="H38" s="19"/>
      <c r="L38" s="19"/>
      <c r="M38" s="19"/>
    </row>
    <row r="39" spans="1:13" ht="14.45" customHeight="1" x14ac:dyDescent="0.25">
      <c r="A39" s="18" t="s">
        <v>1311</v>
      </c>
      <c r="B39" s="18" t="s">
        <v>1312</v>
      </c>
      <c r="C39" s="18" t="s">
        <v>369</v>
      </c>
      <c r="D39" s="18" t="s">
        <v>369</v>
      </c>
      <c r="E39" s="18" t="s">
        <v>369</v>
      </c>
      <c r="H39" s="19"/>
      <c r="L39" s="19"/>
      <c r="M39" s="19"/>
    </row>
    <row r="40" spans="1:13" ht="14.45" customHeight="1" x14ac:dyDescent="0.25">
      <c r="A40" s="18" t="s">
        <v>1313</v>
      </c>
      <c r="B40" s="18" t="s">
        <v>1314</v>
      </c>
      <c r="C40" s="18" t="s">
        <v>369</v>
      </c>
      <c r="D40" s="18" t="s">
        <v>369</v>
      </c>
      <c r="E40" s="18" t="s">
        <v>369</v>
      </c>
      <c r="H40" s="19"/>
      <c r="L40" s="19"/>
      <c r="M40" s="19"/>
    </row>
    <row r="41" spans="1:13" ht="14.45" customHeight="1" x14ac:dyDescent="0.25">
      <c r="A41" s="18" t="s">
        <v>1315</v>
      </c>
      <c r="B41" s="18" t="s">
        <v>1316</v>
      </c>
      <c r="C41" s="18" t="s">
        <v>369</v>
      </c>
      <c r="D41" s="18" t="s">
        <v>369</v>
      </c>
      <c r="E41" s="18" t="s">
        <v>369</v>
      </c>
      <c r="H41" s="19"/>
      <c r="L41" s="19"/>
      <c r="M41" s="19"/>
    </row>
    <row r="42" spans="1:13" ht="14.45" customHeight="1" x14ac:dyDescent="0.25">
      <c r="A42" s="18" t="s">
        <v>1317</v>
      </c>
      <c r="B42" s="18" t="s">
        <v>1318</v>
      </c>
      <c r="C42" s="18" t="s">
        <v>369</v>
      </c>
      <c r="D42" s="18" t="s">
        <v>369</v>
      </c>
      <c r="E42" s="18" t="s">
        <v>369</v>
      </c>
      <c r="H42" s="19"/>
      <c r="L42" s="19"/>
      <c r="M42" s="19"/>
    </row>
    <row r="43" spans="1:13" ht="14.45" customHeight="1" x14ac:dyDescent="0.25">
      <c r="A43" s="18" t="s">
        <v>1319</v>
      </c>
      <c r="B43" s="18" t="s">
        <v>1320</v>
      </c>
      <c r="C43" s="18" t="s">
        <v>369</v>
      </c>
      <c r="D43" s="18" t="s">
        <v>369</v>
      </c>
      <c r="E43" s="18" t="s">
        <v>369</v>
      </c>
      <c r="H43" s="19"/>
      <c r="L43" s="19"/>
      <c r="M43" s="19"/>
    </row>
    <row r="44" spans="1:13" ht="14.45" customHeight="1" x14ac:dyDescent="0.25">
      <c r="A44" s="18" t="s">
        <v>1321</v>
      </c>
      <c r="B44" s="18" t="s">
        <v>1322</v>
      </c>
      <c r="C44" s="18" t="s">
        <v>369</v>
      </c>
      <c r="D44" s="18" t="s">
        <v>369</v>
      </c>
      <c r="E44" s="18" t="s">
        <v>369</v>
      </c>
      <c r="H44" s="19"/>
      <c r="L44" s="19"/>
      <c r="M44" s="19"/>
    </row>
    <row r="45" spans="1:13" ht="14.45" customHeight="1" x14ac:dyDescent="0.25">
      <c r="A45" s="18" t="s">
        <v>1323</v>
      </c>
      <c r="B45" s="18" t="s">
        <v>1324</v>
      </c>
      <c r="C45" s="18" t="s">
        <v>369</v>
      </c>
      <c r="D45" s="18" t="s">
        <v>369</v>
      </c>
      <c r="E45" s="18" t="s">
        <v>369</v>
      </c>
      <c r="H45" s="19"/>
      <c r="L45" s="19"/>
      <c r="M45" s="19"/>
    </row>
    <row r="46" spans="1:13" ht="14.45" customHeight="1" x14ac:dyDescent="0.25">
      <c r="A46" s="18" t="s">
        <v>1325</v>
      </c>
      <c r="B46" s="18" t="s">
        <v>1326</v>
      </c>
      <c r="C46" s="18" t="s">
        <v>369</v>
      </c>
      <c r="D46" s="18" t="s">
        <v>369</v>
      </c>
      <c r="E46" s="18" t="s">
        <v>369</v>
      </c>
      <c r="H46" s="19"/>
      <c r="L46" s="19"/>
      <c r="M46" s="19"/>
    </row>
    <row r="47" spans="1:13" ht="14.45" customHeight="1" x14ac:dyDescent="0.25">
      <c r="A47" s="18" t="s">
        <v>1327</v>
      </c>
      <c r="B47" s="18" t="s">
        <v>1328</v>
      </c>
      <c r="C47" s="18" t="s">
        <v>369</v>
      </c>
      <c r="D47" s="18" t="s">
        <v>369</v>
      </c>
      <c r="E47" s="18" t="s">
        <v>369</v>
      </c>
      <c r="H47" s="19"/>
      <c r="L47" s="19"/>
      <c r="M47" s="19"/>
    </row>
    <row r="48" spans="1:13" ht="14.45" customHeight="1" x14ac:dyDescent="0.25">
      <c r="A48" s="18" t="s">
        <v>1329</v>
      </c>
      <c r="B48" s="18" t="s">
        <v>1330</v>
      </c>
      <c r="C48" s="18" t="s">
        <v>369</v>
      </c>
      <c r="D48" s="18" t="s">
        <v>369</v>
      </c>
      <c r="E48" s="18" t="s">
        <v>369</v>
      </c>
      <c r="H48" s="19"/>
      <c r="L48" s="19"/>
      <c r="M48" s="19"/>
    </row>
    <row r="49" spans="1:13" ht="14.45" customHeight="1" x14ac:dyDescent="0.25">
      <c r="A49" s="18" t="s">
        <v>1331</v>
      </c>
      <c r="B49" s="18" t="s">
        <v>1332</v>
      </c>
      <c r="C49" s="18" t="s">
        <v>369</v>
      </c>
      <c r="D49" s="18" t="s">
        <v>369</v>
      </c>
      <c r="E49" s="18" t="s">
        <v>369</v>
      </c>
      <c r="H49" s="19"/>
      <c r="L49" s="19"/>
      <c r="M49" s="19"/>
    </row>
    <row r="50" spans="1:13" ht="14.45" customHeight="1" x14ac:dyDescent="0.25">
      <c r="A50" s="18" t="s">
        <v>1333</v>
      </c>
      <c r="B50" s="18" t="s">
        <v>1334</v>
      </c>
      <c r="C50" s="18" t="s">
        <v>369</v>
      </c>
      <c r="D50" s="18" t="s">
        <v>369</v>
      </c>
      <c r="E50" s="18" t="s">
        <v>369</v>
      </c>
      <c r="H50" s="19"/>
      <c r="L50" s="19"/>
      <c r="M50" s="19"/>
    </row>
    <row r="51" spans="1:13" ht="14.45" customHeight="1" x14ac:dyDescent="0.25">
      <c r="A51" s="18" t="s">
        <v>1335</v>
      </c>
      <c r="B51" s="18" t="s">
        <v>1336</v>
      </c>
      <c r="C51" s="18" t="s">
        <v>369</v>
      </c>
      <c r="D51" s="18" t="s">
        <v>369</v>
      </c>
      <c r="E51" s="18" t="s">
        <v>369</v>
      </c>
      <c r="H51" s="19"/>
      <c r="L51" s="19"/>
      <c r="M51" s="19"/>
    </row>
    <row r="52" spans="1:13" ht="14.45" customHeight="1" x14ac:dyDescent="0.25">
      <c r="A52" s="18" t="s">
        <v>1337</v>
      </c>
      <c r="B52" s="18" t="s">
        <v>1338</v>
      </c>
      <c r="C52" s="18" t="s">
        <v>369</v>
      </c>
      <c r="D52" s="18" t="s">
        <v>369</v>
      </c>
      <c r="E52" s="18" t="s">
        <v>369</v>
      </c>
      <c r="H52" s="19"/>
      <c r="L52" s="19"/>
      <c r="M52" s="19"/>
    </row>
    <row r="53" spans="1:13" ht="14.45" customHeight="1" x14ac:dyDescent="0.25">
      <c r="A53" s="18" t="s">
        <v>1339</v>
      </c>
      <c r="B53" s="18" t="s">
        <v>1340</v>
      </c>
      <c r="C53" s="18" t="s">
        <v>369</v>
      </c>
      <c r="D53" s="18" t="s">
        <v>369</v>
      </c>
      <c r="E53" s="18" t="s">
        <v>369</v>
      </c>
      <c r="H53" s="19"/>
      <c r="L53" s="19"/>
      <c r="M53" s="19"/>
    </row>
    <row r="54" spans="1:13" ht="14.45" customHeight="1" x14ac:dyDescent="0.25">
      <c r="A54" s="18" t="s">
        <v>1341</v>
      </c>
      <c r="B54" s="18" t="s">
        <v>1342</v>
      </c>
      <c r="C54" s="18" t="s">
        <v>369</v>
      </c>
      <c r="D54" s="18" t="s">
        <v>369</v>
      </c>
      <c r="E54" s="18" t="s">
        <v>369</v>
      </c>
      <c r="H54" s="19"/>
      <c r="L54" s="19"/>
      <c r="M54" s="19"/>
    </row>
    <row r="55" spans="1:13" ht="14.45" customHeight="1" x14ac:dyDescent="0.25">
      <c r="A55" s="18" t="s">
        <v>1343</v>
      </c>
      <c r="B55" s="18" t="s">
        <v>1344</v>
      </c>
      <c r="C55" s="18" t="s">
        <v>369</v>
      </c>
      <c r="D55" s="18" t="s">
        <v>369</v>
      </c>
      <c r="E55" s="18" t="s">
        <v>369</v>
      </c>
      <c r="H55" s="19"/>
      <c r="L55" s="19"/>
      <c r="M55" s="19"/>
    </row>
    <row r="56" spans="1:13" ht="14.45" customHeight="1" x14ac:dyDescent="0.25">
      <c r="A56" s="18" t="s">
        <v>1345</v>
      </c>
      <c r="B56" s="18" t="s">
        <v>1346</v>
      </c>
      <c r="C56" s="18" t="s">
        <v>369</v>
      </c>
      <c r="D56" s="18" t="s">
        <v>369</v>
      </c>
      <c r="E56" s="18" t="s">
        <v>369</v>
      </c>
      <c r="H56" s="19"/>
      <c r="L56" s="19"/>
      <c r="M56" s="19"/>
    </row>
    <row r="57" spans="1:13" ht="14.45" customHeight="1" x14ac:dyDescent="0.25">
      <c r="A57" s="18" t="s">
        <v>1347</v>
      </c>
      <c r="B57" s="18" t="s">
        <v>1348</v>
      </c>
      <c r="C57" s="18" t="s">
        <v>369</v>
      </c>
      <c r="D57" s="18" t="s">
        <v>369</v>
      </c>
      <c r="E57" s="18" t="s">
        <v>369</v>
      </c>
      <c r="H57" s="19"/>
      <c r="L57" s="19"/>
      <c r="M57" s="19"/>
    </row>
    <row r="58" spans="1:13" ht="14.45" customHeight="1" x14ac:dyDescent="0.25">
      <c r="A58" s="18" t="s">
        <v>1349</v>
      </c>
      <c r="B58" s="18" t="s">
        <v>1350</v>
      </c>
      <c r="C58" s="18" t="s">
        <v>369</v>
      </c>
      <c r="D58" s="18" t="s">
        <v>369</v>
      </c>
      <c r="E58" s="18" t="s">
        <v>369</v>
      </c>
      <c r="H58" s="19"/>
      <c r="L58" s="19"/>
      <c r="M58" s="19"/>
    </row>
    <row r="59" spans="1:13" ht="14.45" customHeight="1" x14ac:dyDescent="0.25">
      <c r="A59" s="18" t="s">
        <v>1351</v>
      </c>
      <c r="B59" s="18" t="s">
        <v>1352</v>
      </c>
      <c r="C59" s="18" t="s">
        <v>369</v>
      </c>
      <c r="D59" s="18" t="s">
        <v>369</v>
      </c>
      <c r="E59" s="18" t="s">
        <v>369</v>
      </c>
      <c r="H59" s="19"/>
      <c r="L59" s="19"/>
      <c r="M59" s="19"/>
    </row>
    <row r="60" spans="1:13" ht="14.45" customHeight="1" outlineLevel="1" x14ac:dyDescent="0.25">
      <c r="A60" s="18" t="s">
        <v>1353</v>
      </c>
      <c r="H60" s="19"/>
      <c r="L60" s="19"/>
      <c r="M60" s="19"/>
    </row>
    <row r="61" spans="1:13" ht="14.45" customHeight="1" outlineLevel="1" x14ac:dyDescent="0.25">
      <c r="A61" s="18" t="s">
        <v>1354</v>
      </c>
      <c r="H61" s="19"/>
      <c r="L61" s="19"/>
      <c r="M61" s="19"/>
    </row>
    <row r="62" spans="1:13" ht="14.45" customHeight="1" outlineLevel="1" x14ac:dyDescent="0.25">
      <c r="A62" s="18" t="s">
        <v>1355</v>
      </c>
      <c r="H62" s="19"/>
      <c r="L62" s="19"/>
      <c r="M62" s="19"/>
    </row>
    <row r="63" spans="1:13" ht="14.45" customHeight="1" outlineLevel="1" x14ac:dyDescent="0.25">
      <c r="A63" s="18" t="s">
        <v>1356</v>
      </c>
      <c r="H63" s="19"/>
      <c r="L63" s="19"/>
      <c r="M63" s="19"/>
    </row>
    <row r="64" spans="1:13" ht="14.45" customHeight="1" outlineLevel="1" x14ac:dyDescent="0.25">
      <c r="A64" s="18" t="s">
        <v>1357</v>
      </c>
      <c r="H64" s="19"/>
      <c r="L64" s="19"/>
      <c r="M64" s="19"/>
    </row>
    <row r="65" spans="1:13" ht="14.45" customHeight="1" outlineLevel="1" x14ac:dyDescent="0.25">
      <c r="A65" s="18" t="s">
        <v>1358</v>
      </c>
      <c r="H65" s="19"/>
      <c r="L65" s="19"/>
      <c r="M65" s="19"/>
    </row>
    <row r="66" spans="1:13" ht="14.45" customHeight="1" outlineLevel="1" x14ac:dyDescent="0.25">
      <c r="A66" s="18" t="s">
        <v>1359</v>
      </c>
      <c r="H66" s="19"/>
      <c r="L66" s="19"/>
      <c r="M66" s="19"/>
    </row>
    <row r="67" spans="1:13" ht="14.45" customHeight="1" outlineLevel="1" x14ac:dyDescent="0.25">
      <c r="A67" s="18" t="s">
        <v>1360</v>
      </c>
      <c r="H67" s="19"/>
      <c r="L67" s="19"/>
      <c r="M67" s="19"/>
    </row>
    <row r="68" spans="1:13" ht="14.45" customHeight="1" outlineLevel="1" x14ac:dyDescent="0.25">
      <c r="A68" s="18" t="s">
        <v>1361</v>
      </c>
      <c r="H68" s="19"/>
      <c r="L68" s="19"/>
      <c r="M68" s="19"/>
    </row>
    <row r="69" spans="1:13" ht="14.45" customHeight="1" outlineLevel="1" x14ac:dyDescent="0.25">
      <c r="A69" s="18" t="s">
        <v>1362</v>
      </c>
      <c r="H69" s="19"/>
      <c r="L69" s="19"/>
      <c r="M69" s="19"/>
    </row>
    <row r="70" spans="1:13" ht="14.45" customHeight="1" outlineLevel="1" x14ac:dyDescent="0.25">
      <c r="A70" s="18" t="s">
        <v>1363</v>
      </c>
      <c r="H70" s="19"/>
      <c r="L70" s="19"/>
      <c r="M70" s="19"/>
    </row>
    <row r="71" spans="1:13" ht="14.45" customHeight="1" outlineLevel="1" x14ac:dyDescent="0.25">
      <c r="A71" s="18" t="s">
        <v>1364</v>
      </c>
      <c r="H71" s="19"/>
      <c r="L71" s="19"/>
      <c r="M71" s="19"/>
    </row>
    <row r="72" spans="1:13" ht="14.45" customHeight="1" outlineLevel="1" x14ac:dyDescent="0.25">
      <c r="A72" s="18" t="s">
        <v>1365</v>
      </c>
      <c r="H72" s="19"/>
      <c r="L72" s="19"/>
      <c r="M72" s="19"/>
    </row>
    <row r="73" spans="1:13" ht="18" customHeight="1" x14ac:dyDescent="0.25">
      <c r="A73" s="35"/>
      <c r="B73" s="34" t="s">
        <v>1260</v>
      </c>
      <c r="C73" s="35"/>
      <c r="D73" s="35"/>
      <c r="E73" s="35"/>
      <c r="F73" s="35"/>
      <c r="G73" s="35"/>
      <c r="H73" s="19"/>
    </row>
    <row r="74" spans="1:13" s="20" customFormat="1" ht="15" customHeight="1" x14ac:dyDescent="0.25">
      <c r="A74" s="40"/>
      <c r="B74" s="41" t="s">
        <v>1191</v>
      </c>
      <c r="C74" s="40" t="s">
        <v>1366</v>
      </c>
      <c r="D74" s="40"/>
      <c r="E74" s="43"/>
      <c r="F74" s="43"/>
      <c r="G74" s="43"/>
    </row>
    <row r="75" spans="1:13" ht="14.45" customHeight="1" x14ac:dyDescent="0.25">
      <c r="A75" s="18" t="s">
        <v>1367</v>
      </c>
      <c r="B75" s="18" t="s">
        <v>1368</v>
      </c>
      <c r="C75" s="110">
        <f>113507694173.49/(2391702371.9+'A. HTT General'!C179*1000000)</f>
        <v>46.87103398442602</v>
      </c>
      <c r="H75" s="19"/>
    </row>
    <row r="76" spans="1:13" ht="14.45" customHeight="1" x14ac:dyDescent="0.25">
      <c r="A76" s="18" t="s">
        <v>1369</v>
      </c>
      <c r="B76" s="18" t="s">
        <v>1370</v>
      </c>
      <c r="C76" s="110">
        <f>593373681267.779/(2391702371.9+'A. HTT General'!C179*1000000)</f>
        <v>245.02337205138656</v>
      </c>
      <c r="H76" s="19"/>
    </row>
    <row r="77" spans="1:13" ht="14.45" customHeight="1" outlineLevel="1" x14ac:dyDescent="0.25">
      <c r="A77" s="18" t="s">
        <v>1371</v>
      </c>
      <c r="H77" s="19"/>
    </row>
    <row r="78" spans="1:13" ht="14.45" customHeight="1" outlineLevel="1" x14ac:dyDescent="0.25">
      <c r="A78" s="18" t="s">
        <v>1372</v>
      </c>
      <c r="H78" s="19"/>
    </row>
    <row r="79" spans="1:13" ht="14.45" customHeight="1" outlineLevel="1" x14ac:dyDescent="0.25">
      <c r="A79" s="18" t="s">
        <v>1373</v>
      </c>
      <c r="H79" s="19"/>
    </row>
    <row r="80" spans="1:13" ht="14.45" customHeight="1" outlineLevel="1" x14ac:dyDescent="0.25">
      <c r="A80" s="18" t="s">
        <v>1374</v>
      </c>
      <c r="H80" s="19"/>
    </row>
    <row r="81" spans="1:8" ht="14.45" customHeight="1" x14ac:dyDescent="0.25">
      <c r="A81" s="40"/>
      <c r="B81" s="41" t="s">
        <v>1375</v>
      </c>
      <c r="C81" s="40" t="s">
        <v>523</v>
      </c>
      <c r="D81" s="40" t="s">
        <v>524</v>
      </c>
      <c r="E81" s="43" t="s">
        <v>1192</v>
      </c>
      <c r="F81" s="43" t="s">
        <v>1194</v>
      </c>
      <c r="G81" s="43" t="s">
        <v>1376</v>
      </c>
      <c r="H81" s="19"/>
    </row>
    <row r="82" spans="1:8" ht="15" customHeight="1" x14ac:dyDescent="0.25">
      <c r="A82" s="18" t="s">
        <v>1377</v>
      </c>
      <c r="B82" s="18" t="s">
        <v>1378</v>
      </c>
      <c r="C82" s="111">
        <v>2.726566865767467E-3</v>
      </c>
      <c r="D82" s="45">
        <v>0</v>
      </c>
      <c r="E82" s="18" t="s">
        <v>369</v>
      </c>
      <c r="F82" s="18" t="s">
        <v>369</v>
      </c>
      <c r="G82" s="45">
        <v>2.726566865767467E-3</v>
      </c>
      <c r="H82" s="19"/>
    </row>
    <row r="83" spans="1:8" ht="15" customHeight="1" x14ac:dyDescent="0.25">
      <c r="A83" s="18" t="s">
        <v>1379</v>
      </c>
      <c r="B83" s="18" t="s">
        <v>1380</v>
      </c>
      <c r="C83" s="111">
        <v>4.3459585616176309E-4</v>
      </c>
      <c r="D83" s="45">
        <v>0</v>
      </c>
      <c r="E83" s="18" t="s">
        <v>369</v>
      </c>
      <c r="F83" s="18" t="s">
        <v>369</v>
      </c>
      <c r="G83" s="45">
        <v>4.3459585616176309E-4</v>
      </c>
      <c r="H83" s="19"/>
    </row>
    <row r="84" spans="1:8" ht="15" customHeight="1" x14ac:dyDescent="0.25">
      <c r="A84" s="18" t="s">
        <v>1381</v>
      </c>
      <c r="B84" s="18" t="s">
        <v>1382</v>
      </c>
      <c r="C84" s="111">
        <v>8.5220131231496726E-5</v>
      </c>
      <c r="D84" s="45">
        <v>0</v>
      </c>
      <c r="E84" s="18" t="s">
        <v>369</v>
      </c>
      <c r="F84" s="18" t="s">
        <v>369</v>
      </c>
      <c r="G84" s="45">
        <v>8.5220131231496726E-5</v>
      </c>
      <c r="H84" s="19"/>
    </row>
    <row r="85" spans="1:8" ht="15" customHeight="1" x14ac:dyDescent="0.25">
      <c r="A85" s="18" t="s">
        <v>1383</v>
      </c>
      <c r="B85" s="18" t="s">
        <v>1384</v>
      </c>
      <c r="C85" s="111">
        <v>1.3303184114302631E-4</v>
      </c>
      <c r="D85" s="45">
        <v>0</v>
      </c>
      <c r="E85" s="18" t="s">
        <v>369</v>
      </c>
      <c r="F85" s="18" t="s">
        <v>369</v>
      </c>
      <c r="G85" s="45">
        <v>1.3303184114302631E-4</v>
      </c>
      <c r="H85" s="19"/>
    </row>
    <row r="86" spans="1:8" ht="15" customHeight="1" x14ac:dyDescent="0.25">
      <c r="A86" s="18" t="s">
        <v>1385</v>
      </c>
      <c r="B86" s="18" t="s">
        <v>1386</v>
      </c>
      <c r="C86" s="111">
        <v>0</v>
      </c>
      <c r="D86" s="45">
        <v>0</v>
      </c>
      <c r="E86" s="18" t="s">
        <v>369</v>
      </c>
      <c r="F86" s="18" t="s">
        <v>369</v>
      </c>
      <c r="G86" s="45">
        <v>0</v>
      </c>
      <c r="H86" s="19"/>
    </row>
    <row r="87" spans="1:8" outlineLevel="1" x14ac:dyDescent="0.25">
      <c r="A87" s="18" t="s">
        <v>1387</v>
      </c>
      <c r="H87" s="19"/>
    </row>
    <row r="88" spans="1:8" outlineLevel="1" x14ac:dyDescent="0.25">
      <c r="A88" s="18" t="s">
        <v>1388</v>
      </c>
      <c r="H88" s="19"/>
    </row>
    <row r="89" spans="1:8" outlineLevel="1" x14ac:dyDescent="0.25">
      <c r="A89" s="18" t="s">
        <v>1389</v>
      </c>
      <c r="H89" s="19"/>
    </row>
    <row r="90" spans="1:8" outlineLevel="1" x14ac:dyDescent="0.25">
      <c r="A90" s="18" t="s">
        <v>1390</v>
      </c>
      <c r="H90" s="19"/>
    </row>
  </sheetData>
  <mergeCells count="1">
    <mergeCell ref="A1:B1"/>
  </mergeCells>
  <hyperlinks>
    <hyperlink ref="B7" location="'E. Optional ECB-ECAIs data'!B12" display="1. Additional information on the programme" xr:uid="{00000000-0004-0000-0A00-000000000000}"/>
    <hyperlink ref="B8" location="'E. Optional ECB-ECAIs data'!B33" display="2.  Additional information on the swaps" xr:uid="{00000000-0004-0000-0A00-000001000000}"/>
    <hyperlink ref="B9" location="'E. Optional ECB-ECAIs data'!B73" display="3.  Additional information on the asset distribution" xr:uid="{00000000-0004-0000-0A00-000002000000}"/>
    <hyperlink ref="B7" location="'E. Optional ECB-ECAIs data'!B12" display="1. Additional information on the programme" xr:uid="{00000000-0004-0000-0A00-000000000000}"/>
    <hyperlink ref="B8" location="'E. Optional ECB-ECAIs data'!B33" display="2.  Additional information on the swaps" xr:uid="{00000000-0004-0000-0A00-000001000000}"/>
    <hyperlink ref="B9" location="'E. Optional ECB-ECAIs data'!B73" display="3.  Additional information on the asset distribution" xr:uid="{00000000-0004-0000-0A00-000002000000}"/>
  </hyperlinks>
  <pageMargins left="0.7" right="0.7" top="0.75" bottom="0.75" header="0.51180555555555496" footer="0.51180555555555496"/>
  <pageSetup paperSize="9" firstPageNumber="0" orientation="portrait" horizontalDpi="300" verticalDpi="30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243386"/>
  </sheetPr>
  <dimension ref="A1:G616"/>
  <sheetViews>
    <sheetView zoomScale="90" zoomScaleNormal="90" workbookViewId="0">
      <selection sqref="A1:B1"/>
    </sheetView>
  </sheetViews>
  <sheetFormatPr defaultRowHeight="15" x14ac:dyDescent="0.25"/>
  <cols>
    <col min="1" max="1" width="13.28515625" customWidth="1"/>
    <col min="2" max="2" width="60.5703125" customWidth="1"/>
    <col min="3" max="7" width="41" customWidth="1"/>
    <col min="8" max="1025" width="8.85546875" customWidth="1"/>
  </cols>
  <sheetData>
    <row r="1" spans="1:7" ht="45" customHeight="1" x14ac:dyDescent="0.25">
      <c r="A1" s="141" t="s">
        <v>1250</v>
      </c>
      <c r="B1" s="141"/>
    </row>
    <row r="2" spans="1:7" ht="31.5" x14ac:dyDescent="0.25">
      <c r="A2" s="21" t="s">
        <v>1391</v>
      </c>
      <c r="B2" s="21"/>
      <c r="C2" s="19"/>
      <c r="D2" s="19"/>
      <c r="E2" s="19"/>
      <c r="F2" s="9" t="s">
        <v>1252</v>
      </c>
      <c r="G2" s="54"/>
    </row>
    <row r="3" spans="1:7" x14ac:dyDescent="0.25">
      <c r="A3" s="19"/>
      <c r="B3" s="22"/>
      <c r="C3" s="22"/>
      <c r="D3" s="19"/>
      <c r="E3" s="19"/>
      <c r="F3" s="19"/>
      <c r="G3" s="19"/>
    </row>
    <row r="4" spans="1:7" ht="18.75" x14ac:dyDescent="0.25">
      <c r="A4" s="23"/>
      <c r="B4" s="24" t="s">
        <v>16</v>
      </c>
      <c r="C4" s="25" t="s">
        <v>1253</v>
      </c>
      <c r="D4" s="23"/>
      <c r="E4" s="23"/>
      <c r="F4" s="19"/>
      <c r="G4" s="19"/>
    </row>
    <row r="5" spans="1:7" x14ac:dyDescent="0.25">
      <c r="A5" s="18"/>
      <c r="B5" s="18"/>
      <c r="C5" s="18"/>
      <c r="D5" s="18"/>
      <c r="E5" s="18"/>
      <c r="F5" s="18"/>
      <c r="G5" s="18"/>
    </row>
    <row r="6" spans="1:7" ht="18.75" customHeight="1" x14ac:dyDescent="0.25">
      <c r="A6" s="26"/>
      <c r="B6" s="144" t="s">
        <v>1392</v>
      </c>
      <c r="C6" s="144"/>
      <c r="D6" s="18"/>
      <c r="E6" s="28"/>
      <c r="F6" s="28"/>
      <c r="G6" s="28"/>
    </row>
    <row r="7" spans="1:7" ht="15" customHeight="1" x14ac:dyDescent="0.25">
      <c r="A7" s="93"/>
      <c r="B7" s="145" t="s">
        <v>1393</v>
      </c>
      <c r="C7" s="145"/>
      <c r="D7" s="94"/>
      <c r="E7" s="18"/>
      <c r="F7" s="18"/>
      <c r="G7" s="18"/>
    </row>
    <row r="8" spans="1:7" ht="15" customHeight="1" x14ac:dyDescent="0.25">
      <c r="A8" s="18"/>
      <c r="B8" s="146" t="s">
        <v>1394</v>
      </c>
      <c r="C8" s="146"/>
      <c r="D8" s="94"/>
      <c r="E8" s="18"/>
      <c r="F8" s="18"/>
      <c r="G8" s="18"/>
    </row>
    <row r="9" spans="1:7" x14ac:dyDescent="0.25">
      <c r="A9" s="18"/>
      <c r="B9" s="147" t="s">
        <v>1395</v>
      </c>
      <c r="C9" s="147"/>
      <c r="D9" s="94"/>
      <c r="E9" s="18"/>
      <c r="F9" s="18"/>
      <c r="G9" s="18"/>
    </row>
    <row r="10" spans="1:7" ht="15.75" customHeight="1" x14ac:dyDescent="0.25">
      <c r="A10" s="18"/>
      <c r="B10" s="142" t="s">
        <v>1396</v>
      </c>
      <c r="C10" s="142"/>
      <c r="D10" s="18"/>
      <c r="E10" s="18"/>
      <c r="F10" s="18"/>
      <c r="G10" s="18"/>
    </row>
    <row r="11" spans="1:7" x14ac:dyDescent="0.25">
      <c r="A11" s="18"/>
      <c r="B11" s="95"/>
      <c r="C11" s="96"/>
      <c r="D11" s="18"/>
      <c r="E11" s="18"/>
      <c r="F11" s="18"/>
      <c r="G11" s="18"/>
    </row>
    <row r="12" spans="1:7" x14ac:dyDescent="0.25">
      <c r="A12" s="18"/>
      <c r="B12" s="33"/>
      <c r="C12" s="18"/>
      <c r="D12" s="18"/>
      <c r="E12" s="18"/>
      <c r="F12" s="18"/>
      <c r="G12" s="18"/>
    </row>
    <row r="13" spans="1:7" x14ac:dyDescent="0.25">
      <c r="A13" s="18"/>
      <c r="B13" s="33"/>
      <c r="C13" s="18"/>
      <c r="D13" s="18"/>
      <c r="E13" s="18"/>
      <c r="F13" s="18"/>
      <c r="G13" s="18"/>
    </row>
    <row r="14" spans="1:7" ht="18.75" customHeight="1" x14ac:dyDescent="0.25">
      <c r="A14" s="34"/>
      <c r="B14" s="143" t="s">
        <v>1393</v>
      </c>
      <c r="C14" s="143"/>
      <c r="D14" s="34"/>
      <c r="E14" s="34"/>
      <c r="F14" s="34"/>
      <c r="G14" s="34"/>
    </row>
    <row r="15" spans="1:7" x14ac:dyDescent="0.25">
      <c r="A15" s="40"/>
      <c r="B15" s="40" t="s">
        <v>1397</v>
      </c>
      <c r="C15" s="40" t="s">
        <v>59</v>
      </c>
      <c r="D15" s="40" t="s">
        <v>1398</v>
      </c>
      <c r="E15" s="40"/>
      <c r="F15" s="40" t="s">
        <v>1399</v>
      </c>
      <c r="G15" s="40" t="s">
        <v>1400</v>
      </c>
    </row>
    <row r="16" spans="1:7" x14ac:dyDescent="0.25">
      <c r="A16" s="18" t="s">
        <v>1401</v>
      </c>
      <c r="B16" s="61" t="s">
        <v>1402</v>
      </c>
      <c r="C16" s="97" t="s">
        <v>369</v>
      </c>
      <c r="D16" s="98" t="s">
        <v>369</v>
      </c>
      <c r="F16" s="84"/>
      <c r="G16" s="84"/>
    </row>
    <row r="17" spans="1:7" x14ac:dyDescent="0.25">
      <c r="A17" s="18" t="s">
        <v>1403</v>
      </c>
      <c r="B17" s="18" t="s">
        <v>1404</v>
      </c>
      <c r="C17" s="97" t="s">
        <v>369</v>
      </c>
      <c r="D17" s="98" t="s">
        <v>369</v>
      </c>
      <c r="F17" s="84"/>
      <c r="G17" s="84"/>
    </row>
    <row r="18" spans="1:7" x14ac:dyDescent="0.25">
      <c r="A18" s="18" t="s">
        <v>1405</v>
      </c>
      <c r="B18" s="18" t="s">
        <v>1406</v>
      </c>
      <c r="C18" s="97" t="s">
        <v>369</v>
      </c>
      <c r="D18" s="98" t="s">
        <v>369</v>
      </c>
      <c r="F18" s="84"/>
      <c r="G18" s="84"/>
    </row>
    <row r="19" spans="1:7" x14ac:dyDescent="0.25">
      <c r="A19" s="18" t="s">
        <v>1407</v>
      </c>
      <c r="B19" s="18" t="s">
        <v>1408</v>
      </c>
      <c r="C19" s="83">
        <f>SUM(C16:C18)</f>
        <v>0</v>
      </c>
      <c r="D19" s="49">
        <f>SUM(D16:D18)</f>
        <v>0</v>
      </c>
      <c r="F19" s="84">
        <f>SUM(F16:F18)</f>
        <v>0</v>
      </c>
      <c r="G19" s="84">
        <f>SUM(G16:G18)</f>
        <v>0</v>
      </c>
    </row>
    <row r="20" spans="1:7" x14ac:dyDescent="0.25">
      <c r="A20" s="18" t="s">
        <v>1409</v>
      </c>
      <c r="B20" s="99" t="s">
        <v>101</v>
      </c>
      <c r="C20" s="63"/>
      <c r="D20" s="63"/>
      <c r="F20" s="18"/>
      <c r="G20" s="18"/>
    </row>
    <row r="21" spans="1:7" x14ac:dyDescent="0.25">
      <c r="A21" s="18" t="s">
        <v>1410</v>
      </c>
      <c r="B21" s="99" t="s">
        <v>101</v>
      </c>
      <c r="C21" s="63"/>
      <c r="D21" s="63"/>
      <c r="F21" s="18"/>
      <c r="G21" s="18"/>
    </row>
    <row r="22" spans="1:7" x14ac:dyDescent="0.25">
      <c r="A22" s="18" t="s">
        <v>1411</v>
      </c>
      <c r="B22" s="99" t="s">
        <v>101</v>
      </c>
      <c r="C22" s="63"/>
      <c r="D22" s="63"/>
      <c r="F22" s="18"/>
      <c r="G22" s="18"/>
    </row>
    <row r="23" spans="1:7" x14ac:dyDescent="0.25">
      <c r="A23" s="18" t="s">
        <v>1412</v>
      </c>
      <c r="B23" s="99" t="s">
        <v>101</v>
      </c>
      <c r="C23" s="63"/>
      <c r="D23" s="63"/>
      <c r="F23" s="18"/>
      <c r="G23" s="18"/>
    </row>
    <row r="24" spans="1:7" x14ac:dyDescent="0.25">
      <c r="A24" s="18" t="s">
        <v>1413</v>
      </c>
      <c r="B24" s="99" t="s">
        <v>101</v>
      </c>
      <c r="C24" s="63"/>
      <c r="D24" s="63"/>
      <c r="F24" s="18"/>
      <c r="G24" s="18"/>
    </row>
    <row r="25" spans="1:7" ht="18.75" customHeight="1" x14ac:dyDescent="0.25">
      <c r="A25" s="34"/>
      <c r="B25" s="143" t="s">
        <v>1394</v>
      </c>
      <c r="C25" s="143"/>
      <c r="D25" s="34"/>
      <c r="E25" s="34"/>
      <c r="F25" s="34"/>
      <c r="G25" s="34"/>
    </row>
    <row r="26" spans="1:7" x14ac:dyDescent="0.25">
      <c r="A26" s="40"/>
      <c r="B26" s="40" t="s">
        <v>1414</v>
      </c>
      <c r="C26" s="40" t="s">
        <v>59</v>
      </c>
      <c r="D26" s="40"/>
      <c r="E26" s="40"/>
      <c r="F26" s="40" t="s">
        <v>1415</v>
      </c>
      <c r="G26" s="40"/>
    </row>
    <row r="27" spans="1:7" x14ac:dyDescent="0.25">
      <c r="A27" s="18" t="s">
        <v>1416</v>
      </c>
      <c r="B27" s="18" t="s">
        <v>490</v>
      </c>
      <c r="C27" s="97" t="s">
        <v>369</v>
      </c>
      <c r="D27" s="83"/>
      <c r="E27" s="18"/>
      <c r="F27" s="84" t="str">
        <f>IF($C$30=0,"",IF(C27="[For completion]","",C27/$C$30))</f>
        <v/>
      </c>
    </row>
    <row r="28" spans="1:7" x14ac:dyDescent="0.25">
      <c r="A28" s="18" t="s">
        <v>1417</v>
      </c>
      <c r="B28" s="18" t="s">
        <v>492</v>
      </c>
      <c r="C28" s="97" t="s">
        <v>369</v>
      </c>
      <c r="D28" s="83"/>
      <c r="E28" s="18"/>
      <c r="F28" s="84" t="str">
        <f>IF($C$30=0,"",IF(C28="[For completion]","",C28/$C$30))</f>
        <v/>
      </c>
    </row>
    <row r="29" spans="1:7" x14ac:dyDescent="0.25">
      <c r="A29" s="18" t="s">
        <v>1418</v>
      </c>
      <c r="B29" s="18" t="s">
        <v>97</v>
      </c>
      <c r="C29" s="97" t="s">
        <v>369</v>
      </c>
      <c r="D29" s="83"/>
      <c r="E29" s="18"/>
      <c r="F29" s="84" t="str">
        <f>IF($C$30=0,"",IF(C29="[For completion]","",C29/$C$30))</f>
        <v/>
      </c>
    </row>
    <row r="30" spans="1:7" x14ac:dyDescent="0.25">
      <c r="A30" s="18" t="s">
        <v>1419</v>
      </c>
      <c r="B30" s="48" t="s">
        <v>99</v>
      </c>
      <c r="C30" s="83">
        <f>SUM(C27:C29)</f>
        <v>0</v>
      </c>
      <c r="D30" s="18"/>
      <c r="E30" s="18"/>
      <c r="F30" s="85">
        <f>SUM(F27:F29)</f>
        <v>0</v>
      </c>
    </row>
    <row r="31" spans="1:7" x14ac:dyDescent="0.25">
      <c r="A31" s="18" t="s">
        <v>1420</v>
      </c>
      <c r="B31" s="50" t="s">
        <v>498</v>
      </c>
      <c r="C31" s="97"/>
      <c r="D31" s="18"/>
      <c r="E31" s="18"/>
      <c r="F31" s="84" t="str">
        <f t="shared" ref="F31:F39" si="0">IF($C$30=0,"",IF(C31="[For completion]","",C31/$C$30))</f>
        <v/>
      </c>
    </row>
    <row r="32" spans="1:7" x14ac:dyDescent="0.25">
      <c r="A32" s="18" t="s">
        <v>1421</v>
      </c>
      <c r="B32" s="50" t="s">
        <v>1422</v>
      </c>
      <c r="C32" s="97"/>
      <c r="D32" s="18"/>
      <c r="E32" s="18"/>
      <c r="F32" s="84" t="str">
        <f t="shared" si="0"/>
        <v/>
      </c>
      <c r="G32" s="28"/>
    </row>
    <row r="33" spans="1:7" x14ac:dyDescent="0.25">
      <c r="A33" s="18" t="s">
        <v>1423</v>
      </c>
      <c r="B33" s="50" t="s">
        <v>1424</v>
      </c>
      <c r="C33" s="97"/>
      <c r="D33" s="18"/>
      <c r="E33" s="18"/>
      <c r="F33" s="84" t="str">
        <f t="shared" si="0"/>
        <v/>
      </c>
      <c r="G33" s="28"/>
    </row>
    <row r="34" spans="1:7" x14ac:dyDescent="0.25">
      <c r="A34" s="18" t="s">
        <v>1425</v>
      </c>
      <c r="B34" s="50" t="s">
        <v>1426</v>
      </c>
      <c r="C34" s="97"/>
      <c r="D34" s="18"/>
      <c r="E34" s="18"/>
      <c r="F34" s="84" t="str">
        <f t="shared" si="0"/>
        <v/>
      </c>
      <c r="G34" s="28"/>
    </row>
    <row r="35" spans="1:7" x14ac:dyDescent="0.25">
      <c r="A35" s="18" t="s">
        <v>1427</v>
      </c>
      <c r="B35" s="50" t="s">
        <v>1428</v>
      </c>
      <c r="C35" s="97"/>
      <c r="D35" s="18"/>
      <c r="E35" s="18"/>
      <c r="F35" s="84" t="str">
        <f t="shared" si="0"/>
        <v/>
      </c>
      <c r="G35" s="28"/>
    </row>
    <row r="36" spans="1:7" x14ac:dyDescent="0.25">
      <c r="A36" s="18" t="s">
        <v>1429</v>
      </c>
      <c r="B36" s="50" t="s">
        <v>1430</v>
      </c>
      <c r="C36" s="97"/>
      <c r="D36" s="18"/>
      <c r="E36" s="18"/>
      <c r="F36" s="84" t="str">
        <f t="shared" si="0"/>
        <v/>
      </c>
      <c r="G36" s="28"/>
    </row>
    <row r="37" spans="1:7" x14ac:dyDescent="0.25">
      <c r="A37" s="18" t="s">
        <v>1431</v>
      </c>
      <c r="B37" s="50" t="s">
        <v>1432</v>
      </c>
      <c r="C37" s="97"/>
      <c r="D37" s="18"/>
      <c r="E37" s="18"/>
      <c r="F37" s="84" t="str">
        <f t="shared" si="0"/>
        <v/>
      </c>
      <c r="G37" s="28"/>
    </row>
    <row r="38" spans="1:7" x14ac:dyDescent="0.25">
      <c r="A38" s="18" t="s">
        <v>1433</v>
      </c>
      <c r="B38" s="50" t="s">
        <v>1434</v>
      </c>
      <c r="C38" s="97"/>
      <c r="D38" s="18"/>
      <c r="E38" s="18"/>
      <c r="F38" s="84" t="str">
        <f t="shared" si="0"/>
        <v/>
      </c>
      <c r="G38" s="28"/>
    </row>
    <row r="39" spans="1:7" x14ac:dyDescent="0.25">
      <c r="A39" s="18" t="s">
        <v>1435</v>
      </c>
      <c r="B39" s="50" t="s">
        <v>1436</v>
      </c>
      <c r="C39" s="97"/>
      <c r="D39" s="18"/>
      <c r="F39" s="84" t="str">
        <f t="shared" si="0"/>
        <v/>
      </c>
      <c r="G39" s="28"/>
    </row>
    <row r="40" spans="1:7" x14ac:dyDescent="0.25">
      <c r="A40" s="18" t="s">
        <v>1437</v>
      </c>
      <c r="B40" s="99" t="s">
        <v>101</v>
      </c>
      <c r="C40" s="97"/>
      <c r="D40" s="18"/>
      <c r="F40" s="18"/>
      <c r="G40" s="18"/>
    </row>
    <row r="41" spans="1:7" x14ac:dyDescent="0.25">
      <c r="A41" s="18" t="s">
        <v>1438</v>
      </c>
      <c r="B41" s="99" t="s">
        <v>101</v>
      </c>
      <c r="C41" s="100"/>
      <c r="D41" s="20"/>
      <c r="F41" s="18"/>
      <c r="G41" s="18"/>
    </row>
    <row r="42" spans="1:7" x14ac:dyDescent="0.25">
      <c r="A42" s="18" t="s">
        <v>1439</v>
      </c>
      <c r="B42" s="99" t="s">
        <v>101</v>
      </c>
      <c r="C42" s="100"/>
      <c r="D42" s="20"/>
      <c r="E42" s="20"/>
      <c r="F42" s="18"/>
      <c r="G42" s="18"/>
    </row>
    <row r="43" spans="1:7" x14ac:dyDescent="0.25">
      <c r="A43" s="18" t="s">
        <v>1440</v>
      </c>
      <c r="B43" s="99" t="s">
        <v>101</v>
      </c>
      <c r="C43" s="100"/>
      <c r="D43" s="20"/>
      <c r="E43" s="20"/>
      <c r="F43" s="18"/>
      <c r="G43" s="18"/>
    </row>
    <row r="44" spans="1:7" x14ac:dyDescent="0.25">
      <c r="A44" s="18" t="s">
        <v>1441</v>
      </c>
      <c r="B44" s="99" t="s">
        <v>101</v>
      </c>
      <c r="C44" s="100"/>
      <c r="D44" s="20"/>
      <c r="E44" s="20"/>
      <c r="F44" s="18"/>
      <c r="G44" s="18"/>
    </row>
    <row r="45" spans="1:7" x14ac:dyDescent="0.25">
      <c r="A45" s="18" t="s">
        <v>1442</v>
      </c>
      <c r="B45" s="99" t="s">
        <v>101</v>
      </c>
      <c r="C45" s="100"/>
      <c r="D45" s="20"/>
      <c r="E45" s="20"/>
      <c r="F45" s="18"/>
      <c r="G45" s="18"/>
    </row>
    <row r="46" spans="1:7" x14ac:dyDescent="0.25">
      <c r="A46" s="18" t="s">
        <v>1443</v>
      </c>
      <c r="B46" s="99" t="s">
        <v>101</v>
      </c>
      <c r="C46" s="100"/>
      <c r="D46" s="20"/>
      <c r="E46" s="20"/>
      <c r="F46" s="18"/>
      <c r="G46" s="18"/>
    </row>
    <row r="47" spans="1:7" x14ac:dyDescent="0.25">
      <c r="A47" s="18" t="s">
        <v>1444</v>
      </c>
      <c r="B47" s="99" t="s">
        <v>101</v>
      </c>
      <c r="C47" s="100"/>
      <c r="D47" s="20"/>
      <c r="E47" s="20"/>
      <c r="F47" s="18"/>
    </row>
    <row r="48" spans="1:7" x14ac:dyDescent="0.25">
      <c r="A48" s="18" t="s">
        <v>1445</v>
      </c>
      <c r="B48" s="99" t="s">
        <v>101</v>
      </c>
      <c r="C48" s="100"/>
      <c r="D48" s="20"/>
      <c r="E48" s="20"/>
      <c r="F48" s="18"/>
    </row>
    <row r="49" spans="1:7" x14ac:dyDescent="0.25">
      <c r="A49" s="40"/>
      <c r="B49" s="40" t="s">
        <v>508</v>
      </c>
      <c r="C49" s="40" t="s">
        <v>509</v>
      </c>
      <c r="D49" s="40" t="s">
        <v>510</v>
      </c>
      <c r="E49" s="40"/>
      <c r="F49" s="40" t="s">
        <v>1446</v>
      </c>
      <c r="G49" s="40"/>
    </row>
    <row r="50" spans="1:7" x14ac:dyDescent="0.25">
      <c r="A50" s="18" t="s">
        <v>1447</v>
      </c>
      <c r="B50" s="18" t="s">
        <v>1448</v>
      </c>
      <c r="C50" s="101" t="s">
        <v>369</v>
      </c>
      <c r="D50" s="101" t="s">
        <v>369</v>
      </c>
      <c r="E50" s="18"/>
      <c r="F50" s="49" t="s">
        <v>369</v>
      </c>
      <c r="G50" s="18"/>
    </row>
    <row r="51" spans="1:7" x14ac:dyDescent="0.25">
      <c r="A51" s="18" t="s">
        <v>1449</v>
      </c>
      <c r="B51" s="91" t="s">
        <v>515</v>
      </c>
      <c r="C51" s="63"/>
      <c r="D51" s="63"/>
      <c r="E51" s="18"/>
      <c r="F51" s="18"/>
      <c r="G51" s="18"/>
    </row>
    <row r="52" spans="1:7" x14ac:dyDescent="0.25">
      <c r="A52" s="18" t="s">
        <v>1450</v>
      </c>
      <c r="B52" s="91" t="s">
        <v>517</v>
      </c>
      <c r="C52" s="63"/>
      <c r="D52" s="63"/>
      <c r="E52" s="18"/>
      <c r="F52" s="18"/>
      <c r="G52" s="18"/>
    </row>
    <row r="53" spans="1:7" x14ac:dyDescent="0.25">
      <c r="A53" s="18" t="s">
        <v>1451</v>
      </c>
      <c r="B53" s="38"/>
      <c r="C53" s="18"/>
      <c r="D53" s="18"/>
      <c r="E53" s="18"/>
      <c r="F53" s="18"/>
      <c r="G53" s="18"/>
    </row>
    <row r="54" spans="1:7" x14ac:dyDescent="0.25">
      <c r="A54" s="18" t="s">
        <v>1452</v>
      </c>
      <c r="B54" s="38"/>
      <c r="C54" s="18"/>
      <c r="D54" s="18"/>
      <c r="E54" s="18"/>
      <c r="F54" s="18"/>
      <c r="G54" s="18"/>
    </row>
    <row r="55" spans="1:7" x14ac:dyDescent="0.25">
      <c r="A55" s="18" t="s">
        <v>1453</v>
      </c>
      <c r="B55" s="38"/>
      <c r="C55" s="18"/>
      <c r="D55" s="18"/>
      <c r="E55" s="18"/>
      <c r="F55" s="18"/>
      <c r="G55" s="18"/>
    </row>
    <row r="56" spans="1:7" x14ac:dyDescent="0.25">
      <c r="A56" s="18" t="s">
        <v>1454</v>
      </c>
      <c r="B56" s="38"/>
      <c r="C56" s="18"/>
      <c r="D56" s="18"/>
      <c r="E56" s="18"/>
      <c r="F56" s="18"/>
      <c r="G56" s="18"/>
    </row>
    <row r="57" spans="1:7" x14ac:dyDescent="0.25">
      <c r="A57" s="40"/>
      <c r="B57" s="40" t="s">
        <v>522</v>
      </c>
      <c r="C57" s="40" t="s">
        <v>523</v>
      </c>
      <c r="D57" s="40" t="s">
        <v>524</v>
      </c>
      <c r="E57" s="40"/>
      <c r="F57" s="40" t="s">
        <v>1455</v>
      </c>
      <c r="G57" s="40"/>
    </row>
    <row r="58" spans="1:7" x14ac:dyDescent="0.25">
      <c r="A58" s="18" t="s">
        <v>1456</v>
      </c>
      <c r="B58" s="18" t="s">
        <v>526</v>
      </c>
      <c r="C58" s="102" t="s">
        <v>369</v>
      </c>
      <c r="D58" s="102" t="s">
        <v>369</v>
      </c>
      <c r="E58" s="84"/>
      <c r="F58" s="85" t="s">
        <v>369</v>
      </c>
      <c r="G58" s="18"/>
    </row>
    <row r="59" spans="1:7" x14ac:dyDescent="0.25">
      <c r="A59" s="18" t="s">
        <v>1457</v>
      </c>
      <c r="B59" s="18"/>
      <c r="C59" s="85"/>
      <c r="D59" s="85"/>
      <c r="E59" s="84"/>
      <c r="F59" s="85"/>
      <c r="G59" s="18"/>
    </row>
    <row r="60" spans="1:7" x14ac:dyDescent="0.25">
      <c r="A60" s="18" t="s">
        <v>1458</v>
      </c>
      <c r="B60" s="18"/>
      <c r="C60" s="85"/>
      <c r="D60" s="85"/>
      <c r="E60" s="84"/>
      <c r="F60" s="85"/>
      <c r="G60" s="18"/>
    </row>
    <row r="61" spans="1:7" x14ac:dyDescent="0.25">
      <c r="A61" s="18" t="s">
        <v>1459</v>
      </c>
      <c r="B61" s="18"/>
      <c r="C61" s="85"/>
      <c r="D61" s="85"/>
      <c r="E61" s="84"/>
      <c r="F61" s="85"/>
      <c r="G61" s="18"/>
    </row>
    <row r="62" spans="1:7" x14ac:dyDescent="0.25">
      <c r="A62" s="18" t="s">
        <v>1460</v>
      </c>
      <c r="B62" s="18"/>
      <c r="C62" s="85"/>
      <c r="D62" s="85"/>
      <c r="E62" s="84"/>
      <c r="F62" s="85"/>
      <c r="G62" s="18"/>
    </row>
    <row r="63" spans="1:7" x14ac:dyDescent="0.25">
      <c r="A63" s="18" t="s">
        <v>1461</v>
      </c>
      <c r="B63" s="18"/>
      <c r="C63" s="85"/>
      <c r="D63" s="85"/>
      <c r="E63" s="84"/>
      <c r="F63" s="85"/>
      <c r="G63" s="18"/>
    </row>
    <row r="64" spans="1:7" x14ac:dyDescent="0.25">
      <c r="A64" s="18" t="s">
        <v>1462</v>
      </c>
      <c r="B64" s="18"/>
      <c r="C64" s="85"/>
      <c r="D64" s="85"/>
      <c r="E64" s="84"/>
      <c r="F64" s="85"/>
      <c r="G64" s="18"/>
    </row>
    <row r="65" spans="1:7" x14ac:dyDescent="0.25">
      <c r="A65" s="40"/>
      <c r="B65" s="40" t="s">
        <v>533</v>
      </c>
      <c r="C65" s="40" t="s">
        <v>523</v>
      </c>
      <c r="D65" s="40" t="s">
        <v>524</v>
      </c>
      <c r="E65" s="40"/>
      <c r="F65" s="40" t="s">
        <v>1455</v>
      </c>
      <c r="G65" s="40"/>
    </row>
    <row r="66" spans="1:7" x14ac:dyDescent="0.25">
      <c r="A66" s="18" t="s">
        <v>1463</v>
      </c>
      <c r="B66" s="73" t="s">
        <v>535</v>
      </c>
      <c r="C66" s="103">
        <f>SUM(C67:C93)</f>
        <v>0</v>
      </c>
      <c r="D66" s="103">
        <f>SUM(D67:D93)</f>
        <v>0</v>
      </c>
      <c r="E66" s="85"/>
      <c r="F66" s="103">
        <f>SUM(F67:F93)</f>
        <v>0</v>
      </c>
      <c r="G66" s="18"/>
    </row>
    <row r="67" spans="1:7" x14ac:dyDescent="0.25">
      <c r="A67" s="18" t="s">
        <v>1464</v>
      </c>
      <c r="B67" s="18" t="s">
        <v>537</v>
      </c>
      <c r="C67" s="102" t="s">
        <v>369</v>
      </c>
      <c r="D67" s="102" t="s">
        <v>369</v>
      </c>
      <c r="E67" s="85"/>
      <c r="F67" s="102" t="s">
        <v>369</v>
      </c>
      <c r="G67" s="18"/>
    </row>
    <row r="68" spans="1:7" x14ac:dyDescent="0.25">
      <c r="A68" s="18" t="s">
        <v>1465</v>
      </c>
      <c r="B68" s="18" t="s">
        <v>539</v>
      </c>
      <c r="C68" s="102" t="s">
        <v>369</v>
      </c>
      <c r="D68" s="102" t="s">
        <v>369</v>
      </c>
      <c r="E68" s="85"/>
      <c r="F68" s="102" t="s">
        <v>369</v>
      </c>
      <c r="G68" s="18"/>
    </row>
    <row r="69" spans="1:7" x14ac:dyDescent="0.25">
      <c r="A69" s="18" t="s">
        <v>1466</v>
      </c>
      <c r="B69" s="18" t="s">
        <v>541</v>
      </c>
      <c r="C69" s="102" t="s">
        <v>369</v>
      </c>
      <c r="D69" s="102" t="s">
        <v>369</v>
      </c>
      <c r="E69" s="85"/>
      <c r="F69" s="102" t="s">
        <v>369</v>
      </c>
      <c r="G69" s="18"/>
    </row>
    <row r="70" spans="1:7" x14ac:dyDescent="0.25">
      <c r="A70" s="18" t="s">
        <v>1467</v>
      </c>
      <c r="B70" s="18" t="s">
        <v>543</v>
      </c>
      <c r="C70" s="102" t="s">
        <v>369</v>
      </c>
      <c r="D70" s="102" t="s">
        <v>369</v>
      </c>
      <c r="E70" s="85"/>
      <c r="F70" s="102" t="s">
        <v>369</v>
      </c>
      <c r="G70" s="18"/>
    </row>
    <row r="71" spans="1:7" x14ac:dyDescent="0.25">
      <c r="A71" s="18" t="s">
        <v>1468</v>
      </c>
      <c r="B71" s="18" t="s">
        <v>545</v>
      </c>
      <c r="C71" s="102" t="s">
        <v>369</v>
      </c>
      <c r="D71" s="102" t="s">
        <v>369</v>
      </c>
      <c r="E71" s="85"/>
      <c r="F71" s="102" t="s">
        <v>369</v>
      </c>
      <c r="G71" s="18"/>
    </row>
    <row r="72" spans="1:7" x14ac:dyDescent="0.25">
      <c r="A72" s="18" t="s">
        <v>1469</v>
      </c>
      <c r="B72" s="18" t="s">
        <v>547</v>
      </c>
      <c r="C72" s="102" t="s">
        <v>369</v>
      </c>
      <c r="D72" s="102" t="s">
        <v>369</v>
      </c>
      <c r="E72" s="85"/>
      <c r="F72" s="102" t="s">
        <v>369</v>
      </c>
      <c r="G72" s="18"/>
    </row>
    <row r="73" spans="1:7" x14ac:dyDescent="0.25">
      <c r="A73" s="18" t="s">
        <v>1470</v>
      </c>
      <c r="B73" s="18" t="s">
        <v>549</v>
      </c>
      <c r="C73" s="102" t="s">
        <v>369</v>
      </c>
      <c r="D73" s="102" t="s">
        <v>369</v>
      </c>
      <c r="E73" s="85"/>
      <c r="F73" s="102" t="s">
        <v>369</v>
      </c>
      <c r="G73" s="18"/>
    </row>
    <row r="74" spans="1:7" x14ac:dyDescent="0.25">
      <c r="A74" s="18" t="s">
        <v>1471</v>
      </c>
      <c r="B74" s="18" t="s">
        <v>551</v>
      </c>
      <c r="C74" s="102" t="s">
        <v>369</v>
      </c>
      <c r="D74" s="102" t="s">
        <v>369</v>
      </c>
      <c r="E74" s="85"/>
      <c r="F74" s="102" t="s">
        <v>369</v>
      </c>
      <c r="G74" s="18"/>
    </row>
    <row r="75" spans="1:7" x14ac:dyDescent="0.25">
      <c r="A75" s="18" t="s">
        <v>1472</v>
      </c>
      <c r="B75" s="18" t="s">
        <v>553</v>
      </c>
      <c r="C75" s="102" t="s">
        <v>369</v>
      </c>
      <c r="D75" s="102" t="s">
        <v>369</v>
      </c>
      <c r="E75" s="85"/>
      <c r="F75" s="102" t="s">
        <v>369</v>
      </c>
      <c r="G75" s="18"/>
    </row>
    <row r="76" spans="1:7" x14ac:dyDescent="0.25">
      <c r="A76" s="18" t="s">
        <v>1473</v>
      </c>
      <c r="B76" s="18" t="s">
        <v>555</v>
      </c>
      <c r="C76" s="102" t="s">
        <v>369</v>
      </c>
      <c r="D76" s="102" t="s">
        <v>369</v>
      </c>
      <c r="E76" s="85"/>
      <c r="F76" s="102" t="s">
        <v>369</v>
      </c>
      <c r="G76" s="18"/>
    </row>
    <row r="77" spans="1:7" x14ac:dyDescent="0.25">
      <c r="A77" s="18" t="s">
        <v>1474</v>
      </c>
      <c r="B77" s="18" t="s">
        <v>557</v>
      </c>
      <c r="C77" s="102" t="s">
        <v>369</v>
      </c>
      <c r="D77" s="102" t="s">
        <v>369</v>
      </c>
      <c r="E77" s="85"/>
      <c r="F77" s="102" t="s">
        <v>369</v>
      </c>
      <c r="G77" s="18"/>
    </row>
    <row r="78" spans="1:7" x14ac:dyDescent="0.25">
      <c r="A78" s="18" t="s">
        <v>1475</v>
      </c>
      <c r="B78" s="18" t="s">
        <v>559</v>
      </c>
      <c r="C78" s="102" t="s">
        <v>369</v>
      </c>
      <c r="D78" s="102" t="s">
        <v>369</v>
      </c>
      <c r="E78" s="85"/>
      <c r="F78" s="102" t="s">
        <v>369</v>
      </c>
      <c r="G78" s="18"/>
    </row>
    <row r="79" spans="1:7" x14ac:dyDescent="0.25">
      <c r="A79" s="18" t="s">
        <v>1476</v>
      </c>
      <c r="B79" s="18" t="s">
        <v>561</v>
      </c>
      <c r="C79" s="102" t="s">
        <v>369</v>
      </c>
      <c r="D79" s="102" t="s">
        <v>369</v>
      </c>
      <c r="E79" s="85"/>
      <c r="F79" s="102" t="s">
        <v>369</v>
      </c>
      <c r="G79" s="18"/>
    </row>
    <row r="80" spans="1:7" x14ac:dyDescent="0.25">
      <c r="A80" s="18" t="s">
        <v>1477</v>
      </c>
      <c r="B80" s="18" t="s">
        <v>563</v>
      </c>
      <c r="C80" s="102" t="s">
        <v>369</v>
      </c>
      <c r="D80" s="102" t="s">
        <v>369</v>
      </c>
      <c r="E80" s="85"/>
      <c r="F80" s="102" t="s">
        <v>369</v>
      </c>
      <c r="G80" s="18"/>
    </row>
    <row r="81" spans="1:7" x14ac:dyDescent="0.25">
      <c r="A81" s="18" t="s">
        <v>1478</v>
      </c>
      <c r="B81" s="18" t="s">
        <v>565</v>
      </c>
      <c r="C81" s="102" t="s">
        <v>369</v>
      </c>
      <c r="D81" s="102" t="s">
        <v>369</v>
      </c>
      <c r="E81" s="85"/>
      <c r="F81" s="102" t="s">
        <v>369</v>
      </c>
      <c r="G81" s="18"/>
    </row>
    <row r="82" spans="1:7" x14ac:dyDescent="0.25">
      <c r="A82" s="18" t="s">
        <v>1479</v>
      </c>
      <c r="B82" s="18" t="s">
        <v>567</v>
      </c>
      <c r="C82" s="102" t="s">
        <v>369</v>
      </c>
      <c r="D82" s="102" t="s">
        <v>369</v>
      </c>
      <c r="E82" s="85"/>
      <c r="F82" s="102" t="s">
        <v>369</v>
      </c>
      <c r="G82" s="18"/>
    </row>
    <row r="83" spans="1:7" x14ac:dyDescent="0.25">
      <c r="A83" s="18" t="s">
        <v>1480</v>
      </c>
      <c r="B83" s="18" t="s">
        <v>569</v>
      </c>
      <c r="C83" s="102" t="s">
        <v>369</v>
      </c>
      <c r="D83" s="102" t="s">
        <v>369</v>
      </c>
      <c r="E83" s="85"/>
      <c r="F83" s="102" t="s">
        <v>369</v>
      </c>
      <c r="G83" s="18"/>
    </row>
    <row r="84" spans="1:7" x14ac:dyDescent="0.25">
      <c r="A84" s="18" t="s">
        <v>1481</v>
      </c>
      <c r="B84" s="18" t="s">
        <v>571</v>
      </c>
      <c r="C84" s="102" t="s">
        <v>369</v>
      </c>
      <c r="D84" s="102" t="s">
        <v>369</v>
      </c>
      <c r="E84" s="85"/>
      <c r="F84" s="102" t="s">
        <v>369</v>
      </c>
      <c r="G84" s="18"/>
    </row>
    <row r="85" spans="1:7" x14ac:dyDescent="0.25">
      <c r="A85" s="18" t="s">
        <v>1482</v>
      </c>
      <c r="B85" s="18" t="s">
        <v>573</v>
      </c>
      <c r="C85" s="102" t="s">
        <v>369</v>
      </c>
      <c r="D85" s="102" t="s">
        <v>369</v>
      </c>
      <c r="E85" s="85"/>
      <c r="F85" s="102" t="s">
        <v>369</v>
      </c>
      <c r="G85" s="18"/>
    </row>
    <row r="86" spans="1:7" x14ac:dyDescent="0.25">
      <c r="A86" s="18" t="s">
        <v>1483</v>
      </c>
      <c r="B86" s="18" t="s">
        <v>575</v>
      </c>
      <c r="C86" s="102" t="s">
        <v>369</v>
      </c>
      <c r="D86" s="102" t="s">
        <v>369</v>
      </c>
      <c r="E86" s="85"/>
      <c r="F86" s="102" t="s">
        <v>369</v>
      </c>
      <c r="G86" s="18"/>
    </row>
    <row r="87" spans="1:7" x14ac:dyDescent="0.25">
      <c r="A87" s="18" t="s">
        <v>1484</v>
      </c>
      <c r="B87" s="18" t="s">
        <v>577</v>
      </c>
      <c r="C87" s="102" t="s">
        <v>369</v>
      </c>
      <c r="D87" s="102" t="s">
        <v>369</v>
      </c>
      <c r="E87" s="85"/>
      <c r="F87" s="102" t="s">
        <v>369</v>
      </c>
      <c r="G87" s="18"/>
    </row>
    <row r="88" spans="1:7" x14ac:dyDescent="0.25">
      <c r="A88" s="18" t="s">
        <v>1485</v>
      </c>
      <c r="B88" s="18" t="s">
        <v>579</v>
      </c>
      <c r="C88" s="102" t="s">
        <v>369</v>
      </c>
      <c r="D88" s="102" t="s">
        <v>369</v>
      </c>
      <c r="E88" s="85"/>
      <c r="F88" s="102" t="s">
        <v>369</v>
      </c>
      <c r="G88" s="18"/>
    </row>
    <row r="89" spans="1:7" x14ac:dyDescent="0.25">
      <c r="A89" s="18" t="s">
        <v>1486</v>
      </c>
      <c r="B89" s="18" t="s">
        <v>581</v>
      </c>
      <c r="C89" s="102" t="s">
        <v>369</v>
      </c>
      <c r="D89" s="102" t="s">
        <v>369</v>
      </c>
      <c r="E89" s="85"/>
      <c r="F89" s="102" t="s">
        <v>369</v>
      </c>
      <c r="G89" s="18"/>
    </row>
    <row r="90" spans="1:7" x14ac:dyDescent="0.25">
      <c r="A90" s="18" t="s">
        <v>1487</v>
      </c>
      <c r="B90" s="18" t="s">
        <v>583</v>
      </c>
      <c r="C90" s="102" t="s">
        <v>369</v>
      </c>
      <c r="D90" s="102" t="s">
        <v>369</v>
      </c>
      <c r="E90" s="85"/>
      <c r="F90" s="102" t="s">
        <v>369</v>
      </c>
      <c r="G90" s="18"/>
    </row>
    <row r="91" spans="1:7" x14ac:dyDescent="0.25">
      <c r="A91" s="18" t="s">
        <v>1488</v>
      </c>
      <c r="B91" s="18" t="s">
        <v>585</v>
      </c>
      <c r="C91" s="102" t="s">
        <v>369</v>
      </c>
      <c r="D91" s="102" t="s">
        <v>369</v>
      </c>
      <c r="E91" s="85"/>
      <c r="F91" s="102" t="s">
        <v>369</v>
      </c>
      <c r="G91" s="18"/>
    </row>
    <row r="92" spans="1:7" x14ac:dyDescent="0.25">
      <c r="A92" s="18" t="s">
        <v>1489</v>
      </c>
      <c r="B92" s="18" t="s">
        <v>587</v>
      </c>
      <c r="C92" s="102" t="s">
        <v>369</v>
      </c>
      <c r="D92" s="102" t="s">
        <v>369</v>
      </c>
      <c r="E92" s="85"/>
      <c r="F92" s="102" t="s">
        <v>369</v>
      </c>
      <c r="G92" s="18"/>
    </row>
    <row r="93" spans="1:7" x14ac:dyDescent="0.25">
      <c r="A93" s="18" t="s">
        <v>1490</v>
      </c>
      <c r="B93" s="18" t="s">
        <v>589</v>
      </c>
      <c r="C93" s="102" t="s">
        <v>369</v>
      </c>
      <c r="D93" s="102" t="s">
        <v>369</v>
      </c>
      <c r="E93" s="85"/>
      <c r="F93" s="102" t="s">
        <v>369</v>
      </c>
      <c r="G93" s="18"/>
    </row>
    <row r="94" spans="1:7" x14ac:dyDescent="0.25">
      <c r="A94" s="18" t="s">
        <v>1491</v>
      </c>
      <c r="B94" s="73" t="s">
        <v>299</v>
      </c>
      <c r="C94" s="103">
        <f>SUM(C95:C97)</f>
        <v>0</v>
      </c>
      <c r="D94" s="103">
        <f>SUM(D95:D97)</f>
        <v>0</v>
      </c>
      <c r="E94" s="103"/>
      <c r="F94" s="103">
        <f>SUM(F95:F97)</f>
        <v>0</v>
      </c>
      <c r="G94" s="18"/>
    </row>
    <row r="95" spans="1:7" x14ac:dyDescent="0.25">
      <c r="A95" s="18" t="s">
        <v>1492</v>
      </c>
      <c r="B95" s="18" t="s">
        <v>592</v>
      </c>
      <c r="C95" s="102" t="s">
        <v>369</v>
      </c>
      <c r="D95" s="102" t="s">
        <v>369</v>
      </c>
      <c r="E95" s="85"/>
      <c r="F95" s="102" t="s">
        <v>369</v>
      </c>
      <c r="G95" s="18"/>
    </row>
    <row r="96" spans="1:7" x14ac:dyDescent="0.25">
      <c r="A96" s="18" t="s">
        <v>1493</v>
      </c>
      <c r="B96" s="18" t="s">
        <v>594</v>
      </c>
      <c r="C96" s="102" t="s">
        <v>369</v>
      </c>
      <c r="D96" s="102" t="s">
        <v>369</v>
      </c>
      <c r="E96" s="85"/>
      <c r="F96" s="102" t="s">
        <v>369</v>
      </c>
      <c r="G96" s="18"/>
    </row>
    <row r="97" spans="1:7" x14ac:dyDescent="0.25">
      <c r="A97" s="18" t="s">
        <v>1494</v>
      </c>
      <c r="B97" s="18" t="s">
        <v>596</v>
      </c>
      <c r="C97" s="102" t="s">
        <v>369</v>
      </c>
      <c r="D97" s="102" t="s">
        <v>369</v>
      </c>
      <c r="E97" s="85"/>
      <c r="F97" s="102" t="s">
        <v>369</v>
      </c>
      <c r="G97" s="18"/>
    </row>
    <row r="98" spans="1:7" x14ac:dyDescent="0.25">
      <c r="A98" s="18" t="s">
        <v>1495</v>
      </c>
      <c r="B98" s="73" t="s">
        <v>97</v>
      </c>
      <c r="C98" s="103">
        <f>SUM(C99:C109)</f>
        <v>0</v>
      </c>
      <c r="D98" s="103">
        <f>SUM(D99:D109)</f>
        <v>0</v>
      </c>
      <c r="E98" s="103"/>
      <c r="F98" s="103">
        <f>SUM(F99:F109)</f>
        <v>0</v>
      </c>
      <c r="G98" s="18"/>
    </row>
    <row r="99" spans="1:7" x14ac:dyDescent="0.25">
      <c r="A99" s="18" t="s">
        <v>1496</v>
      </c>
      <c r="B99" s="18" t="s">
        <v>301</v>
      </c>
      <c r="C99" s="102" t="s">
        <v>369</v>
      </c>
      <c r="D99" s="102" t="s">
        <v>369</v>
      </c>
      <c r="E99" s="85"/>
      <c r="F99" s="102" t="s">
        <v>369</v>
      </c>
      <c r="G99" s="18"/>
    </row>
    <row r="100" spans="1:7" x14ac:dyDescent="0.25">
      <c r="A100" s="18" t="s">
        <v>1497</v>
      </c>
      <c r="B100" s="18" t="s">
        <v>600</v>
      </c>
      <c r="C100" s="102" t="s">
        <v>369</v>
      </c>
      <c r="D100" s="102" t="s">
        <v>369</v>
      </c>
      <c r="E100" s="85"/>
      <c r="F100" s="102" t="s">
        <v>369</v>
      </c>
      <c r="G100" s="18"/>
    </row>
    <row r="101" spans="1:7" x14ac:dyDescent="0.25">
      <c r="A101" s="18" t="s">
        <v>1498</v>
      </c>
      <c r="B101" s="18" t="s">
        <v>303</v>
      </c>
      <c r="C101" s="102" t="s">
        <v>369</v>
      </c>
      <c r="D101" s="102" t="s">
        <v>369</v>
      </c>
      <c r="E101" s="85"/>
      <c r="F101" s="102" t="s">
        <v>369</v>
      </c>
      <c r="G101" s="18"/>
    </row>
    <row r="102" spans="1:7" x14ac:dyDescent="0.25">
      <c r="A102" s="18" t="s">
        <v>1499</v>
      </c>
      <c r="B102" s="18" t="s">
        <v>305</v>
      </c>
      <c r="C102" s="102" t="s">
        <v>369</v>
      </c>
      <c r="D102" s="102" t="s">
        <v>369</v>
      </c>
      <c r="E102" s="85"/>
      <c r="F102" s="102" t="s">
        <v>369</v>
      </c>
      <c r="G102" s="18"/>
    </row>
    <row r="103" spans="1:7" x14ac:dyDescent="0.25">
      <c r="A103" s="18" t="s">
        <v>1500</v>
      </c>
      <c r="B103" s="18" t="s">
        <v>307</v>
      </c>
      <c r="C103" s="102" t="s">
        <v>369</v>
      </c>
      <c r="D103" s="102" t="s">
        <v>369</v>
      </c>
      <c r="E103" s="85"/>
      <c r="F103" s="102" t="s">
        <v>369</v>
      </c>
      <c r="G103" s="18"/>
    </row>
    <row r="104" spans="1:7" x14ac:dyDescent="0.25">
      <c r="A104" s="18" t="s">
        <v>1501</v>
      </c>
      <c r="B104" s="18" t="s">
        <v>309</v>
      </c>
      <c r="C104" s="102" t="s">
        <v>369</v>
      </c>
      <c r="D104" s="102" t="s">
        <v>369</v>
      </c>
      <c r="E104" s="85"/>
      <c r="F104" s="102" t="s">
        <v>369</v>
      </c>
      <c r="G104" s="18"/>
    </row>
    <row r="105" spans="1:7" x14ac:dyDescent="0.25">
      <c r="A105" s="18" t="s">
        <v>1502</v>
      </c>
      <c r="B105" s="18" t="s">
        <v>311</v>
      </c>
      <c r="C105" s="102" t="s">
        <v>369</v>
      </c>
      <c r="D105" s="102" t="s">
        <v>369</v>
      </c>
      <c r="E105" s="85"/>
      <c r="F105" s="102" t="s">
        <v>369</v>
      </c>
      <c r="G105" s="18"/>
    </row>
    <row r="106" spans="1:7" x14ac:dyDescent="0.25">
      <c r="A106" s="18" t="s">
        <v>1503</v>
      </c>
      <c r="B106" s="18" t="s">
        <v>313</v>
      </c>
      <c r="C106" s="102" t="s">
        <v>369</v>
      </c>
      <c r="D106" s="102" t="s">
        <v>369</v>
      </c>
      <c r="E106" s="85"/>
      <c r="F106" s="102" t="s">
        <v>369</v>
      </c>
      <c r="G106" s="18"/>
    </row>
    <row r="107" spans="1:7" x14ac:dyDescent="0.25">
      <c r="A107" s="18" t="s">
        <v>1504</v>
      </c>
      <c r="B107" s="18" t="s">
        <v>315</v>
      </c>
      <c r="C107" s="102" t="s">
        <v>369</v>
      </c>
      <c r="D107" s="102" t="s">
        <v>369</v>
      </c>
      <c r="E107" s="85"/>
      <c r="F107" s="102" t="s">
        <v>369</v>
      </c>
      <c r="G107" s="18"/>
    </row>
    <row r="108" spans="1:7" x14ac:dyDescent="0.25">
      <c r="A108" s="18" t="s">
        <v>1505</v>
      </c>
      <c r="B108" s="18" t="s">
        <v>317</v>
      </c>
      <c r="C108" s="102" t="s">
        <v>369</v>
      </c>
      <c r="D108" s="102" t="s">
        <v>369</v>
      </c>
      <c r="E108" s="85"/>
      <c r="F108" s="102" t="s">
        <v>369</v>
      </c>
      <c r="G108" s="18"/>
    </row>
    <row r="109" spans="1:7" x14ac:dyDescent="0.25">
      <c r="A109" s="18" t="s">
        <v>1506</v>
      </c>
      <c r="B109" s="18" t="s">
        <v>97</v>
      </c>
      <c r="C109" s="102" t="s">
        <v>369</v>
      </c>
      <c r="D109" s="102" t="s">
        <v>369</v>
      </c>
      <c r="E109" s="85"/>
      <c r="F109" s="102" t="s">
        <v>369</v>
      </c>
      <c r="G109" s="18"/>
    </row>
    <row r="110" spans="1:7" x14ac:dyDescent="0.25">
      <c r="A110" s="18" t="s">
        <v>1507</v>
      </c>
      <c r="B110" s="99" t="s">
        <v>101</v>
      </c>
      <c r="C110" s="102"/>
      <c r="D110" s="102"/>
      <c r="E110" s="85"/>
      <c r="F110" s="102"/>
      <c r="G110" s="18"/>
    </row>
    <row r="111" spans="1:7" x14ac:dyDescent="0.25">
      <c r="A111" s="18" t="s">
        <v>1508</v>
      </c>
      <c r="B111" s="99" t="s">
        <v>101</v>
      </c>
      <c r="C111" s="102"/>
      <c r="D111" s="102"/>
      <c r="E111" s="85"/>
      <c r="F111" s="102"/>
      <c r="G111" s="18"/>
    </row>
    <row r="112" spans="1:7" x14ac:dyDescent="0.25">
      <c r="A112" s="18" t="s">
        <v>1509</v>
      </c>
      <c r="B112" s="99" t="s">
        <v>101</v>
      </c>
      <c r="C112" s="102"/>
      <c r="D112" s="102"/>
      <c r="E112" s="85"/>
      <c r="F112" s="102"/>
      <c r="G112" s="18"/>
    </row>
    <row r="113" spans="1:7" x14ac:dyDescent="0.25">
      <c r="A113" s="18" t="s">
        <v>1510</v>
      </c>
      <c r="B113" s="99" t="s">
        <v>101</v>
      </c>
      <c r="C113" s="102"/>
      <c r="D113" s="102"/>
      <c r="E113" s="85"/>
      <c r="F113" s="102"/>
      <c r="G113" s="18"/>
    </row>
    <row r="114" spans="1:7" x14ac:dyDescent="0.25">
      <c r="A114" s="18" t="s">
        <v>1511</v>
      </c>
      <c r="B114" s="99" t="s">
        <v>101</v>
      </c>
      <c r="C114" s="102"/>
      <c r="D114" s="102"/>
      <c r="E114" s="85"/>
      <c r="F114" s="102"/>
      <c r="G114" s="18"/>
    </row>
    <row r="115" spans="1:7" x14ac:dyDescent="0.25">
      <c r="A115" s="18" t="s">
        <v>1512</v>
      </c>
      <c r="B115" s="99" t="s">
        <v>101</v>
      </c>
      <c r="C115" s="102"/>
      <c r="D115" s="102"/>
      <c r="E115" s="85"/>
      <c r="F115" s="102"/>
      <c r="G115" s="18"/>
    </row>
    <row r="116" spans="1:7" x14ac:dyDescent="0.25">
      <c r="A116" s="18" t="s">
        <v>1513</v>
      </c>
      <c r="B116" s="99" t="s">
        <v>101</v>
      </c>
      <c r="C116" s="102"/>
      <c r="D116" s="102"/>
      <c r="E116" s="85"/>
      <c r="F116" s="102"/>
      <c r="G116" s="18"/>
    </row>
    <row r="117" spans="1:7" x14ac:dyDescent="0.25">
      <c r="A117" s="18" t="s">
        <v>1514</v>
      </c>
      <c r="B117" s="99" t="s">
        <v>101</v>
      </c>
      <c r="C117" s="102"/>
      <c r="D117" s="102"/>
      <c r="E117" s="85"/>
      <c r="F117" s="102"/>
      <c r="G117" s="18"/>
    </row>
    <row r="118" spans="1:7" x14ac:dyDescent="0.25">
      <c r="A118" s="18" t="s">
        <v>1515</v>
      </c>
      <c r="B118" s="99" t="s">
        <v>101</v>
      </c>
      <c r="C118" s="102"/>
      <c r="D118" s="102"/>
      <c r="E118" s="85"/>
      <c r="F118" s="102"/>
      <c r="G118" s="18"/>
    </row>
    <row r="119" spans="1:7" x14ac:dyDescent="0.25">
      <c r="A119" s="18" t="s">
        <v>1516</v>
      </c>
      <c r="B119" s="99" t="s">
        <v>101</v>
      </c>
      <c r="C119" s="102"/>
      <c r="D119" s="102"/>
      <c r="E119" s="85"/>
      <c r="F119" s="102"/>
      <c r="G119" s="18"/>
    </row>
    <row r="120" spans="1:7" x14ac:dyDescent="0.25">
      <c r="A120" s="40"/>
      <c r="B120" s="40" t="s">
        <v>1193</v>
      </c>
      <c r="C120" s="40" t="s">
        <v>523</v>
      </c>
      <c r="D120" s="40" t="s">
        <v>524</v>
      </c>
      <c r="E120" s="40"/>
      <c r="F120" s="40" t="s">
        <v>488</v>
      </c>
      <c r="G120" s="40"/>
    </row>
    <row r="121" spans="1:7" x14ac:dyDescent="0.25">
      <c r="A121" s="18" t="s">
        <v>1517</v>
      </c>
      <c r="B121" s="63" t="s">
        <v>654</v>
      </c>
      <c r="C121" s="102" t="s">
        <v>369</v>
      </c>
      <c r="D121" s="102" t="s">
        <v>369</v>
      </c>
      <c r="E121" s="85"/>
      <c r="F121" s="102" t="s">
        <v>369</v>
      </c>
      <c r="G121" s="18"/>
    </row>
    <row r="122" spans="1:7" x14ac:dyDescent="0.25">
      <c r="A122" s="18" t="s">
        <v>1518</v>
      </c>
      <c r="B122" s="63" t="s">
        <v>654</v>
      </c>
      <c r="C122" s="102" t="s">
        <v>369</v>
      </c>
      <c r="D122" s="102" t="s">
        <v>369</v>
      </c>
      <c r="E122" s="85"/>
      <c r="F122" s="102" t="s">
        <v>369</v>
      </c>
      <c r="G122" s="18"/>
    </row>
    <row r="123" spans="1:7" x14ac:dyDescent="0.25">
      <c r="A123" s="18" t="s">
        <v>1519</v>
      </c>
      <c r="B123" s="63" t="s">
        <v>654</v>
      </c>
      <c r="C123" s="102" t="s">
        <v>369</v>
      </c>
      <c r="D123" s="102" t="s">
        <v>369</v>
      </c>
      <c r="E123" s="85"/>
      <c r="F123" s="102" t="s">
        <v>369</v>
      </c>
      <c r="G123" s="18"/>
    </row>
    <row r="124" spans="1:7" x14ac:dyDescent="0.25">
      <c r="A124" s="18" t="s">
        <v>1520</v>
      </c>
      <c r="B124" s="63" t="s">
        <v>654</v>
      </c>
      <c r="C124" s="102" t="s">
        <v>369</v>
      </c>
      <c r="D124" s="102" t="s">
        <v>369</v>
      </c>
      <c r="E124" s="85"/>
      <c r="F124" s="102" t="s">
        <v>369</v>
      </c>
      <c r="G124" s="18"/>
    </row>
    <row r="125" spans="1:7" x14ac:dyDescent="0.25">
      <c r="A125" s="18" t="s">
        <v>1521</v>
      </c>
      <c r="B125" s="63" t="s">
        <v>654</v>
      </c>
      <c r="C125" s="102" t="s">
        <v>369</v>
      </c>
      <c r="D125" s="102" t="s">
        <v>369</v>
      </c>
      <c r="E125" s="85"/>
      <c r="F125" s="102" t="s">
        <v>369</v>
      </c>
      <c r="G125" s="18"/>
    </row>
    <row r="126" spans="1:7" x14ac:dyDescent="0.25">
      <c r="A126" s="18" t="s">
        <v>1522</v>
      </c>
      <c r="B126" s="63" t="s">
        <v>654</v>
      </c>
      <c r="C126" s="102" t="s">
        <v>369</v>
      </c>
      <c r="D126" s="102" t="s">
        <v>369</v>
      </c>
      <c r="E126" s="85"/>
      <c r="F126" s="102" t="s">
        <v>369</v>
      </c>
      <c r="G126" s="18"/>
    </row>
    <row r="127" spans="1:7" x14ac:dyDescent="0.25">
      <c r="A127" s="18" t="s">
        <v>1523</v>
      </c>
      <c r="B127" s="63" t="s">
        <v>654</v>
      </c>
      <c r="C127" s="102" t="s">
        <v>369</v>
      </c>
      <c r="D127" s="102" t="s">
        <v>369</v>
      </c>
      <c r="E127" s="85"/>
      <c r="F127" s="102" t="s">
        <v>369</v>
      </c>
      <c r="G127" s="18"/>
    </row>
    <row r="128" spans="1:7" x14ac:dyDescent="0.25">
      <c r="A128" s="18" t="s">
        <v>1524</v>
      </c>
      <c r="B128" s="63" t="s">
        <v>654</v>
      </c>
      <c r="C128" s="102" t="s">
        <v>369</v>
      </c>
      <c r="D128" s="102" t="s">
        <v>369</v>
      </c>
      <c r="E128" s="85"/>
      <c r="F128" s="102" t="s">
        <v>369</v>
      </c>
      <c r="G128" s="18"/>
    </row>
    <row r="129" spans="1:7" x14ac:dyDescent="0.25">
      <c r="A129" s="18" t="s">
        <v>1525</v>
      </c>
      <c r="B129" s="63" t="s">
        <v>654</v>
      </c>
      <c r="C129" s="102" t="s">
        <v>369</v>
      </c>
      <c r="D129" s="102" t="s">
        <v>369</v>
      </c>
      <c r="E129" s="85"/>
      <c r="F129" s="102" t="s">
        <v>369</v>
      </c>
      <c r="G129" s="18"/>
    </row>
    <row r="130" spans="1:7" x14ac:dyDescent="0.25">
      <c r="A130" s="18" t="s">
        <v>1526</v>
      </c>
      <c r="B130" s="63" t="s">
        <v>654</v>
      </c>
      <c r="C130" s="102" t="s">
        <v>369</v>
      </c>
      <c r="D130" s="102" t="s">
        <v>369</v>
      </c>
      <c r="E130" s="85"/>
      <c r="F130" s="102" t="s">
        <v>369</v>
      </c>
      <c r="G130" s="18"/>
    </row>
    <row r="131" spans="1:7" x14ac:dyDescent="0.25">
      <c r="A131" s="18" t="s">
        <v>1527</v>
      </c>
      <c r="B131" s="63" t="s">
        <v>654</v>
      </c>
      <c r="C131" s="102" t="s">
        <v>369</v>
      </c>
      <c r="D131" s="102" t="s">
        <v>369</v>
      </c>
      <c r="E131" s="85"/>
      <c r="F131" s="102" t="s">
        <v>369</v>
      </c>
      <c r="G131" s="18"/>
    </row>
    <row r="132" spans="1:7" x14ac:dyDescent="0.25">
      <c r="A132" s="18" t="s">
        <v>1528</v>
      </c>
      <c r="B132" s="63" t="s">
        <v>654</v>
      </c>
      <c r="C132" s="102" t="s">
        <v>369</v>
      </c>
      <c r="D132" s="102" t="s">
        <v>369</v>
      </c>
      <c r="E132" s="85"/>
      <c r="F132" s="102" t="s">
        <v>369</v>
      </c>
      <c r="G132" s="18"/>
    </row>
    <row r="133" spans="1:7" x14ac:dyDescent="0.25">
      <c r="A133" s="18" t="s">
        <v>1529</v>
      </c>
      <c r="B133" s="63" t="s">
        <v>654</v>
      </c>
      <c r="C133" s="102" t="s">
        <v>369</v>
      </c>
      <c r="D133" s="102" t="s">
        <v>369</v>
      </c>
      <c r="E133" s="85"/>
      <c r="F133" s="102" t="s">
        <v>369</v>
      </c>
      <c r="G133" s="18"/>
    </row>
    <row r="134" spans="1:7" x14ac:dyDescent="0.25">
      <c r="A134" s="18" t="s">
        <v>1530</v>
      </c>
      <c r="B134" s="63" t="s">
        <v>654</v>
      </c>
      <c r="C134" s="102" t="s">
        <v>369</v>
      </c>
      <c r="D134" s="102" t="s">
        <v>369</v>
      </c>
      <c r="E134" s="85"/>
      <c r="F134" s="102" t="s">
        <v>369</v>
      </c>
      <c r="G134" s="18"/>
    </row>
    <row r="135" spans="1:7" x14ac:dyDescent="0.25">
      <c r="A135" s="18" t="s">
        <v>1531</v>
      </c>
      <c r="B135" s="63" t="s">
        <v>654</v>
      </c>
      <c r="C135" s="102" t="s">
        <v>369</v>
      </c>
      <c r="D135" s="102" t="s">
        <v>369</v>
      </c>
      <c r="E135" s="85"/>
      <c r="F135" s="102" t="s">
        <v>369</v>
      </c>
      <c r="G135" s="18"/>
    </row>
    <row r="136" spans="1:7" x14ac:dyDescent="0.25">
      <c r="A136" s="18" t="s">
        <v>1532</v>
      </c>
      <c r="B136" s="63" t="s">
        <v>654</v>
      </c>
      <c r="C136" s="102" t="s">
        <v>369</v>
      </c>
      <c r="D136" s="102" t="s">
        <v>369</v>
      </c>
      <c r="E136" s="85"/>
      <c r="F136" s="102" t="s">
        <v>369</v>
      </c>
      <c r="G136" s="18"/>
    </row>
    <row r="137" spans="1:7" x14ac:dyDescent="0.25">
      <c r="A137" s="18" t="s">
        <v>1533</v>
      </c>
      <c r="B137" s="63" t="s">
        <v>654</v>
      </c>
      <c r="C137" s="102" t="s">
        <v>369</v>
      </c>
      <c r="D137" s="102" t="s">
        <v>369</v>
      </c>
      <c r="E137" s="85"/>
      <c r="F137" s="102" t="s">
        <v>369</v>
      </c>
      <c r="G137" s="18"/>
    </row>
    <row r="138" spans="1:7" x14ac:dyDescent="0.25">
      <c r="A138" s="18" t="s">
        <v>1534</v>
      </c>
      <c r="B138" s="63" t="s">
        <v>654</v>
      </c>
      <c r="C138" s="102" t="s">
        <v>369</v>
      </c>
      <c r="D138" s="102" t="s">
        <v>369</v>
      </c>
      <c r="E138" s="85"/>
      <c r="F138" s="102" t="s">
        <v>369</v>
      </c>
      <c r="G138" s="18"/>
    </row>
    <row r="139" spans="1:7" x14ac:dyDescent="0.25">
      <c r="A139" s="18" t="s">
        <v>1535</v>
      </c>
      <c r="B139" s="63" t="s">
        <v>654</v>
      </c>
      <c r="C139" s="102" t="s">
        <v>369</v>
      </c>
      <c r="D139" s="102" t="s">
        <v>369</v>
      </c>
      <c r="E139" s="85"/>
      <c r="F139" s="102" t="s">
        <v>369</v>
      </c>
      <c r="G139" s="18"/>
    </row>
    <row r="140" spans="1:7" x14ac:dyDescent="0.25">
      <c r="A140" s="18" t="s">
        <v>1536</v>
      </c>
      <c r="B140" s="63" t="s">
        <v>654</v>
      </c>
      <c r="C140" s="102" t="s">
        <v>369</v>
      </c>
      <c r="D140" s="102" t="s">
        <v>369</v>
      </c>
      <c r="E140" s="85"/>
      <c r="F140" s="102" t="s">
        <v>369</v>
      </c>
      <c r="G140" s="18"/>
    </row>
    <row r="141" spans="1:7" x14ac:dyDescent="0.25">
      <c r="A141" s="18" t="s">
        <v>1537</v>
      </c>
      <c r="B141" s="63" t="s">
        <v>654</v>
      </c>
      <c r="C141" s="102" t="s">
        <v>369</v>
      </c>
      <c r="D141" s="102" t="s">
        <v>369</v>
      </c>
      <c r="E141" s="85"/>
      <c r="F141" s="102" t="s">
        <v>369</v>
      </c>
      <c r="G141" s="18"/>
    </row>
    <row r="142" spans="1:7" x14ac:dyDescent="0.25">
      <c r="A142" s="18" t="s">
        <v>1538</v>
      </c>
      <c r="B142" s="63" t="s">
        <v>654</v>
      </c>
      <c r="C142" s="102" t="s">
        <v>369</v>
      </c>
      <c r="D142" s="102" t="s">
        <v>369</v>
      </c>
      <c r="E142" s="85"/>
      <c r="F142" s="102" t="s">
        <v>369</v>
      </c>
      <c r="G142" s="18"/>
    </row>
    <row r="143" spans="1:7" x14ac:dyDescent="0.25">
      <c r="A143" s="18" t="s">
        <v>1539</v>
      </c>
      <c r="B143" s="63" t="s">
        <v>654</v>
      </c>
      <c r="C143" s="102" t="s">
        <v>369</v>
      </c>
      <c r="D143" s="102" t="s">
        <v>369</v>
      </c>
      <c r="E143" s="85"/>
      <c r="F143" s="102" t="s">
        <v>369</v>
      </c>
      <c r="G143" s="18"/>
    </row>
    <row r="144" spans="1:7" x14ac:dyDescent="0.25">
      <c r="A144" s="18" t="s">
        <v>1540</v>
      </c>
      <c r="B144" s="63" t="s">
        <v>654</v>
      </c>
      <c r="C144" s="102" t="s">
        <v>369</v>
      </c>
      <c r="D144" s="102" t="s">
        <v>369</v>
      </c>
      <c r="E144" s="85"/>
      <c r="F144" s="102" t="s">
        <v>369</v>
      </c>
      <c r="G144" s="18"/>
    </row>
    <row r="145" spans="1:7" x14ac:dyDescent="0.25">
      <c r="A145" s="18" t="s">
        <v>1541</v>
      </c>
      <c r="B145" s="63" t="s">
        <v>654</v>
      </c>
      <c r="C145" s="102" t="s">
        <v>369</v>
      </c>
      <c r="D145" s="102" t="s">
        <v>369</v>
      </c>
      <c r="E145" s="85"/>
      <c r="F145" s="102" t="s">
        <v>369</v>
      </c>
      <c r="G145" s="18"/>
    </row>
    <row r="146" spans="1:7" x14ac:dyDescent="0.25">
      <c r="A146" s="18" t="s">
        <v>1542</v>
      </c>
      <c r="B146" s="63" t="s">
        <v>654</v>
      </c>
      <c r="C146" s="102" t="s">
        <v>369</v>
      </c>
      <c r="D146" s="102" t="s">
        <v>369</v>
      </c>
      <c r="E146" s="85"/>
      <c r="F146" s="102" t="s">
        <v>369</v>
      </c>
      <c r="G146" s="18"/>
    </row>
    <row r="147" spans="1:7" x14ac:dyDescent="0.25">
      <c r="A147" s="18" t="s">
        <v>1543</v>
      </c>
      <c r="B147" s="63" t="s">
        <v>654</v>
      </c>
      <c r="C147" s="102" t="s">
        <v>369</v>
      </c>
      <c r="D147" s="102" t="s">
        <v>369</v>
      </c>
      <c r="E147" s="85"/>
      <c r="F147" s="102" t="s">
        <v>369</v>
      </c>
      <c r="G147" s="18"/>
    </row>
    <row r="148" spans="1:7" x14ac:dyDescent="0.25">
      <c r="A148" s="18" t="s">
        <v>1544</v>
      </c>
      <c r="B148" s="63" t="s">
        <v>654</v>
      </c>
      <c r="C148" s="102" t="s">
        <v>369</v>
      </c>
      <c r="D148" s="102" t="s">
        <v>369</v>
      </c>
      <c r="E148" s="85"/>
      <c r="F148" s="102" t="s">
        <v>369</v>
      </c>
      <c r="G148" s="18"/>
    </row>
    <row r="149" spans="1:7" x14ac:dyDescent="0.25">
      <c r="A149" s="18" t="s">
        <v>1545</v>
      </c>
      <c r="B149" s="63" t="s">
        <v>654</v>
      </c>
      <c r="C149" s="102" t="s">
        <v>369</v>
      </c>
      <c r="D149" s="102" t="s">
        <v>369</v>
      </c>
      <c r="E149" s="85"/>
      <c r="F149" s="102" t="s">
        <v>369</v>
      </c>
      <c r="G149" s="18"/>
    </row>
    <row r="150" spans="1:7" x14ac:dyDescent="0.25">
      <c r="A150" s="18" t="s">
        <v>1546</v>
      </c>
      <c r="B150" s="63" t="s">
        <v>654</v>
      </c>
      <c r="C150" s="102" t="s">
        <v>369</v>
      </c>
      <c r="D150" s="102" t="s">
        <v>369</v>
      </c>
      <c r="E150" s="85"/>
      <c r="F150" s="102" t="s">
        <v>369</v>
      </c>
      <c r="G150" s="18"/>
    </row>
    <row r="151" spans="1:7" x14ac:dyDescent="0.25">
      <c r="A151" s="18" t="s">
        <v>1547</v>
      </c>
      <c r="B151" s="63" t="s">
        <v>654</v>
      </c>
      <c r="C151" s="102" t="s">
        <v>369</v>
      </c>
      <c r="D151" s="102" t="s">
        <v>369</v>
      </c>
      <c r="E151" s="85"/>
      <c r="F151" s="102" t="s">
        <v>369</v>
      </c>
      <c r="G151" s="18"/>
    </row>
    <row r="152" spans="1:7" x14ac:dyDescent="0.25">
      <c r="A152" s="18" t="s">
        <v>1548</v>
      </c>
      <c r="B152" s="63" t="s">
        <v>654</v>
      </c>
      <c r="C152" s="102" t="s">
        <v>369</v>
      </c>
      <c r="D152" s="102" t="s">
        <v>369</v>
      </c>
      <c r="E152" s="85"/>
      <c r="F152" s="102" t="s">
        <v>369</v>
      </c>
      <c r="G152" s="18"/>
    </row>
    <row r="153" spans="1:7" x14ac:dyDescent="0.25">
      <c r="A153" s="18" t="s">
        <v>1549</v>
      </c>
      <c r="B153" s="63" t="s">
        <v>654</v>
      </c>
      <c r="C153" s="102" t="s">
        <v>369</v>
      </c>
      <c r="D153" s="102" t="s">
        <v>369</v>
      </c>
      <c r="E153" s="85"/>
      <c r="F153" s="102" t="s">
        <v>369</v>
      </c>
      <c r="G153" s="18"/>
    </row>
    <row r="154" spans="1:7" x14ac:dyDescent="0.25">
      <c r="A154" s="18" t="s">
        <v>1550</v>
      </c>
      <c r="B154" s="63" t="s">
        <v>654</v>
      </c>
      <c r="C154" s="102" t="s">
        <v>369</v>
      </c>
      <c r="D154" s="102" t="s">
        <v>369</v>
      </c>
      <c r="E154" s="85"/>
      <c r="F154" s="102" t="s">
        <v>369</v>
      </c>
      <c r="G154" s="18"/>
    </row>
    <row r="155" spans="1:7" x14ac:dyDescent="0.25">
      <c r="A155" s="18" t="s">
        <v>1551</v>
      </c>
      <c r="B155" s="63" t="s">
        <v>654</v>
      </c>
      <c r="C155" s="102" t="s">
        <v>369</v>
      </c>
      <c r="D155" s="102" t="s">
        <v>369</v>
      </c>
      <c r="E155" s="85"/>
      <c r="F155" s="102" t="s">
        <v>369</v>
      </c>
      <c r="G155" s="18"/>
    </row>
    <row r="156" spans="1:7" x14ac:dyDescent="0.25">
      <c r="A156" s="18" t="s">
        <v>1552</v>
      </c>
      <c r="B156" s="63" t="s">
        <v>654</v>
      </c>
      <c r="C156" s="102" t="s">
        <v>369</v>
      </c>
      <c r="D156" s="102" t="s">
        <v>369</v>
      </c>
      <c r="E156" s="85"/>
      <c r="F156" s="102" t="s">
        <v>369</v>
      </c>
      <c r="G156" s="18"/>
    </row>
    <row r="157" spans="1:7" x14ac:dyDescent="0.25">
      <c r="A157" s="18" t="s">
        <v>1553</v>
      </c>
      <c r="B157" s="63" t="s">
        <v>654</v>
      </c>
      <c r="C157" s="102" t="s">
        <v>369</v>
      </c>
      <c r="D157" s="102" t="s">
        <v>369</v>
      </c>
      <c r="E157" s="85"/>
      <c r="F157" s="102" t="s">
        <v>369</v>
      </c>
      <c r="G157" s="18"/>
    </row>
    <row r="158" spans="1:7" x14ac:dyDescent="0.25">
      <c r="A158" s="18" t="s">
        <v>1554</v>
      </c>
      <c r="B158" s="63" t="s">
        <v>654</v>
      </c>
      <c r="C158" s="102" t="s">
        <v>369</v>
      </c>
      <c r="D158" s="102" t="s">
        <v>369</v>
      </c>
      <c r="E158" s="85"/>
      <c r="F158" s="102" t="s">
        <v>369</v>
      </c>
      <c r="G158" s="18"/>
    </row>
    <row r="159" spans="1:7" x14ac:dyDescent="0.25">
      <c r="A159" s="18" t="s">
        <v>1555</v>
      </c>
      <c r="B159" s="63" t="s">
        <v>654</v>
      </c>
      <c r="C159" s="102" t="s">
        <v>369</v>
      </c>
      <c r="D159" s="102" t="s">
        <v>369</v>
      </c>
      <c r="E159" s="85"/>
      <c r="F159" s="102" t="s">
        <v>369</v>
      </c>
      <c r="G159" s="18"/>
    </row>
    <row r="160" spans="1:7" x14ac:dyDescent="0.25">
      <c r="A160" s="18" t="s">
        <v>1556</v>
      </c>
      <c r="B160" s="63" t="s">
        <v>654</v>
      </c>
      <c r="C160" s="102" t="s">
        <v>369</v>
      </c>
      <c r="D160" s="102" t="s">
        <v>369</v>
      </c>
      <c r="E160" s="85"/>
      <c r="F160" s="102" t="s">
        <v>369</v>
      </c>
      <c r="G160" s="18"/>
    </row>
    <row r="161" spans="1:7" x14ac:dyDescent="0.25">
      <c r="A161" s="18" t="s">
        <v>1557</v>
      </c>
      <c r="B161" s="63" t="s">
        <v>654</v>
      </c>
      <c r="C161" s="102" t="s">
        <v>369</v>
      </c>
      <c r="D161" s="102" t="s">
        <v>369</v>
      </c>
      <c r="E161" s="85"/>
      <c r="F161" s="102" t="s">
        <v>369</v>
      </c>
      <c r="G161" s="18"/>
    </row>
    <row r="162" spans="1:7" x14ac:dyDescent="0.25">
      <c r="A162" s="18" t="s">
        <v>1558</v>
      </c>
      <c r="B162" s="63" t="s">
        <v>654</v>
      </c>
      <c r="C162" s="102" t="s">
        <v>369</v>
      </c>
      <c r="D162" s="102" t="s">
        <v>369</v>
      </c>
      <c r="E162" s="85"/>
      <c r="F162" s="102" t="s">
        <v>369</v>
      </c>
      <c r="G162" s="18"/>
    </row>
    <row r="163" spans="1:7" x14ac:dyDescent="0.25">
      <c r="A163" s="18" t="s">
        <v>1559</v>
      </c>
      <c r="B163" s="63" t="s">
        <v>654</v>
      </c>
      <c r="C163" s="102" t="s">
        <v>369</v>
      </c>
      <c r="D163" s="102" t="s">
        <v>369</v>
      </c>
      <c r="E163" s="85"/>
      <c r="F163" s="102" t="s">
        <v>369</v>
      </c>
      <c r="G163" s="18"/>
    </row>
    <row r="164" spans="1:7" x14ac:dyDescent="0.25">
      <c r="A164" s="18" t="s">
        <v>1560</v>
      </c>
      <c r="B164" s="63" t="s">
        <v>654</v>
      </c>
      <c r="C164" s="102" t="s">
        <v>369</v>
      </c>
      <c r="D164" s="102" t="s">
        <v>369</v>
      </c>
      <c r="E164" s="85"/>
      <c r="F164" s="102" t="s">
        <v>369</v>
      </c>
      <c r="G164" s="18"/>
    </row>
    <row r="165" spans="1:7" x14ac:dyDescent="0.25">
      <c r="A165" s="18" t="s">
        <v>1561</v>
      </c>
      <c r="B165" s="63" t="s">
        <v>654</v>
      </c>
      <c r="C165" s="102" t="s">
        <v>369</v>
      </c>
      <c r="D165" s="102" t="s">
        <v>369</v>
      </c>
      <c r="E165" s="85"/>
      <c r="F165" s="102" t="s">
        <v>369</v>
      </c>
      <c r="G165" s="18"/>
    </row>
    <row r="166" spans="1:7" x14ac:dyDescent="0.25">
      <c r="A166" s="18" t="s">
        <v>1562</v>
      </c>
      <c r="B166" s="63" t="s">
        <v>654</v>
      </c>
      <c r="C166" s="102" t="s">
        <v>369</v>
      </c>
      <c r="D166" s="102" t="s">
        <v>369</v>
      </c>
      <c r="E166" s="85"/>
      <c r="F166" s="102" t="s">
        <v>369</v>
      </c>
      <c r="G166" s="18"/>
    </row>
    <row r="167" spans="1:7" x14ac:dyDescent="0.25">
      <c r="A167" s="18" t="s">
        <v>1563</v>
      </c>
      <c r="B167" s="63" t="s">
        <v>654</v>
      </c>
      <c r="C167" s="102" t="s">
        <v>369</v>
      </c>
      <c r="D167" s="102" t="s">
        <v>369</v>
      </c>
      <c r="E167" s="85"/>
      <c r="F167" s="102" t="s">
        <v>369</v>
      </c>
      <c r="G167" s="18"/>
    </row>
    <row r="168" spans="1:7" x14ac:dyDescent="0.25">
      <c r="A168" s="18" t="s">
        <v>1564</v>
      </c>
      <c r="B168" s="63" t="s">
        <v>654</v>
      </c>
      <c r="C168" s="102" t="s">
        <v>369</v>
      </c>
      <c r="D168" s="102" t="s">
        <v>369</v>
      </c>
      <c r="E168" s="85"/>
      <c r="F168" s="102" t="s">
        <v>369</v>
      </c>
      <c r="G168" s="18"/>
    </row>
    <row r="169" spans="1:7" x14ac:dyDescent="0.25">
      <c r="A169" s="18" t="s">
        <v>1565</v>
      </c>
      <c r="B169" s="63" t="s">
        <v>654</v>
      </c>
      <c r="C169" s="102" t="s">
        <v>369</v>
      </c>
      <c r="D169" s="102" t="s">
        <v>369</v>
      </c>
      <c r="E169" s="85"/>
      <c r="F169" s="102" t="s">
        <v>369</v>
      </c>
      <c r="G169" s="18"/>
    </row>
    <row r="170" spans="1:7" x14ac:dyDescent="0.25">
      <c r="A170" s="18" t="s">
        <v>1566</v>
      </c>
      <c r="B170" s="63" t="s">
        <v>654</v>
      </c>
      <c r="C170" s="102" t="s">
        <v>369</v>
      </c>
      <c r="D170" s="102" t="s">
        <v>369</v>
      </c>
      <c r="E170" s="85"/>
      <c r="F170" s="102" t="s">
        <v>369</v>
      </c>
      <c r="G170" s="18"/>
    </row>
    <row r="171" spans="1:7" x14ac:dyDescent="0.25">
      <c r="A171" s="40"/>
      <c r="B171" s="104" t="s">
        <v>688</v>
      </c>
      <c r="C171" s="40" t="s">
        <v>523</v>
      </c>
      <c r="D171" s="40" t="s">
        <v>524</v>
      </c>
      <c r="E171" s="40"/>
      <c r="F171" s="40" t="s">
        <v>488</v>
      </c>
      <c r="G171" s="40"/>
    </row>
    <row r="172" spans="1:7" x14ac:dyDescent="0.25">
      <c r="A172" s="18" t="s">
        <v>1567</v>
      </c>
      <c r="B172" s="18" t="s">
        <v>690</v>
      </c>
      <c r="C172" s="102" t="s">
        <v>369</v>
      </c>
      <c r="D172" s="102" t="s">
        <v>369</v>
      </c>
      <c r="E172" s="105"/>
      <c r="F172" s="102" t="s">
        <v>369</v>
      </c>
      <c r="G172" s="18"/>
    </row>
    <row r="173" spans="1:7" x14ac:dyDescent="0.25">
      <c r="A173" s="18" t="s">
        <v>1568</v>
      </c>
      <c r="B173" s="18" t="s">
        <v>692</v>
      </c>
      <c r="C173" s="102" t="s">
        <v>369</v>
      </c>
      <c r="D173" s="102" t="s">
        <v>369</v>
      </c>
      <c r="E173" s="105"/>
      <c r="F173" s="102" t="s">
        <v>369</v>
      </c>
      <c r="G173" s="18"/>
    </row>
    <row r="174" spans="1:7" x14ac:dyDescent="0.25">
      <c r="A174" s="18" t="s">
        <v>1569</v>
      </c>
      <c r="B174" s="18" t="s">
        <v>97</v>
      </c>
      <c r="C174" s="102" t="s">
        <v>369</v>
      </c>
      <c r="D174" s="102" t="s">
        <v>369</v>
      </c>
      <c r="E174" s="105"/>
      <c r="F174" s="102" t="s">
        <v>369</v>
      </c>
      <c r="G174" s="18"/>
    </row>
    <row r="175" spans="1:7" x14ac:dyDescent="0.25">
      <c r="A175" s="18" t="s">
        <v>1570</v>
      </c>
      <c r="B175" s="18"/>
      <c r="C175" s="85"/>
      <c r="D175" s="85"/>
      <c r="E175" s="105"/>
      <c r="F175" s="85"/>
      <c r="G175" s="18"/>
    </row>
    <row r="176" spans="1:7" x14ac:dyDescent="0.25">
      <c r="A176" s="18" t="s">
        <v>1571</v>
      </c>
      <c r="B176" s="18"/>
      <c r="C176" s="85"/>
      <c r="D176" s="85"/>
      <c r="E176" s="105"/>
      <c r="F176" s="85"/>
      <c r="G176" s="18"/>
    </row>
    <row r="177" spans="1:7" x14ac:dyDescent="0.25">
      <c r="A177" s="18" t="s">
        <v>1572</v>
      </c>
      <c r="B177" s="18"/>
      <c r="C177" s="85"/>
      <c r="D177" s="85"/>
      <c r="E177" s="105"/>
      <c r="F177" s="85"/>
      <c r="G177" s="18"/>
    </row>
    <row r="178" spans="1:7" x14ac:dyDescent="0.25">
      <c r="A178" s="18" t="s">
        <v>1573</v>
      </c>
      <c r="B178" s="18"/>
      <c r="C178" s="85"/>
      <c r="D178" s="85"/>
      <c r="E178" s="105"/>
      <c r="F178" s="85"/>
      <c r="G178" s="18"/>
    </row>
    <row r="179" spans="1:7" x14ac:dyDescent="0.25">
      <c r="A179" s="18" t="s">
        <v>1574</v>
      </c>
      <c r="B179" s="18"/>
      <c r="C179" s="85"/>
      <c r="D179" s="85"/>
      <c r="E179" s="105"/>
      <c r="F179" s="85"/>
      <c r="G179" s="18"/>
    </row>
    <row r="180" spans="1:7" x14ac:dyDescent="0.25">
      <c r="A180" s="18" t="s">
        <v>1575</v>
      </c>
      <c r="B180" s="18"/>
      <c r="C180" s="85"/>
      <c r="D180" s="85"/>
      <c r="E180" s="105"/>
      <c r="F180" s="85"/>
      <c r="G180" s="18"/>
    </row>
    <row r="181" spans="1:7" x14ac:dyDescent="0.25">
      <c r="A181" s="40"/>
      <c r="B181" s="40" t="s">
        <v>701</v>
      </c>
      <c r="C181" s="40" t="s">
        <v>523</v>
      </c>
      <c r="D181" s="40" t="s">
        <v>524</v>
      </c>
      <c r="E181" s="40"/>
      <c r="F181" s="40" t="s">
        <v>488</v>
      </c>
      <c r="G181" s="40"/>
    </row>
    <row r="182" spans="1:7" x14ac:dyDescent="0.25">
      <c r="A182" s="18" t="s">
        <v>1576</v>
      </c>
      <c r="B182" s="18" t="s">
        <v>703</v>
      </c>
      <c r="C182" s="102" t="s">
        <v>369</v>
      </c>
      <c r="D182" s="102" t="s">
        <v>369</v>
      </c>
      <c r="E182" s="105"/>
      <c r="F182" s="102" t="s">
        <v>369</v>
      </c>
      <c r="G182" s="18"/>
    </row>
    <row r="183" spans="1:7" x14ac:dyDescent="0.25">
      <c r="A183" s="18" t="s">
        <v>1577</v>
      </c>
      <c r="B183" s="18" t="s">
        <v>705</v>
      </c>
      <c r="C183" s="102" t="s">
        <v>369</v>
      </c>
      <c r="D183" s="102" t="s">
        <v>369</v>
      </c>
      <c r="E183" s="105"/>
      <c r="F183" s="102" t="s">
        <v>369</v>
      </c>
      <c r="G183" s="18"/>
    </row>
    <row r="184" spans="1:7" x14ac:dyDescent="0.25">
      <c r="A184" s="18" t="s">
        <v>1578</v>
      </c>
      <c r="B184" s="18" t="s">
        <v>97</v>
      </c>
      <c r="C184" s="102" t="s">
        <v>369</v>
      </c>
      <c r="D184" s="102" t="s">
        <v>369</v>
      </c>
      <c r="E184" s="105"/>
      <c r="F184" s="102" t="s">
        <v>369</v>
      </c>
      <c r="G184" s="18"/>
    </row>
    <row r="185" spans="1:7" x14ac:dyDescent="0.25">
      <c r="A185" s="18" t="s">
        <v>1579</v>
      </c>
      <c r="B185" s="18"/>
      <c r="C185" s="18"/>
      <c r="D185" s="18"/>
      <c r="E185" s="19"/>
      <c r="F185" s="18"/>
      <c r="G185" s="18"/>
    </row>
    <row r="186" spans="1:7" x14ac:dyDescent="0.25">
      <c r="A186" s="18" t="s">
        <v>1580</v>
      </c>
      <c r="B186" s="18"/>
      <c r="C186" s="18"/>
      <c r="D186" s="18"/>
      <c r="E186" s="19"/>
      <c r="F186" s="18"/>
      <c r="G186" s="18"/>
    </row>
    <row r="187" spans="1:7" x14ac:dyDescent="0.25">
      <c r="A187" s="18" t="s">
        <v>1581</v>
      </c>
      <c r="B187" s="18"/>
      <c r="C187" s="18"/>
      <c r="D187" s="18"/>
      <c r="E187" s="19"/>
      <c r="F187" s="18"/>
      <c r="G187" s="18"/>
    </row>
    <row r="188" spans="1:7" x14ac:dyDescent="0.25">
      <c r="A188" s="18" t="s">
        <v>1582</v>
      </c>
      <c r="B188" s="18"/>
      <c r="C188" s="18"/>
      <c r="D188" s="18"/>
      <c r="E188" s="19"/>
      <c r="F188" s="18"/>
      <c r="G188" s="18"/>
    </row>
    <row r="189" spans="1:7" x14ac:dyDescent="0.25">
      <c r="A189" s="18" t="s">
        <v>1583</v>
      </c>
      <c r="B189" s="18"/>
      <c r="C189" s="18"/>
      <c r="D189" s="18"/>
      <c r="E189" s="19"/>
      <c r="F189" s="18"/>
      <c r="G189" s="18"/>
    </row>
    <row r="190" spans="1:7" x14ac:dyDescent="0.25">
      <c r="A190" s="18" t="s">
        <v>1584</v>
      </c>
      <c r="B190" s="18"/>
      <c r="C190" s="18"/>
      <c r="D190" s="18"/>
      <c r="E190" s="19"/>
      <c r="F190" s="18"/>
      <c r="G190" s="18"/>
    </row>
    <row r="191" spans="1:7" x14ac:dyDescent="0.25">
      <c r="A191" s="40"/>
      <c r="B191" s="40" t="s">
        <v>716</v>
      </c>
      <c r="C191" s="40" t="s">
        <v>523</v>
      </c>
      <c r="D191" s="40" t="s">
        <v>524</v>
      </c>
      <c r="E191" s="40"/>
      <c r="F191" s="40" t="s">
        <v>488</v>
      </c>
      <c r="G191" s="40"/>
    </row>
    <row r="192" spans="1:7" x14ac:dyDescent="0.25">
      <c r="A192" s="18" t="s">
        <v>1585</v>
      </c>
      <c r="B192" s="19" t="s">
        <v>718</v>
      </c>
      <c r="C192" s="114">
        <v>0</v>
      </c>
      <c r="D192" s="115">
        <v>0</v>
      </c>
      <c r="E192" s="105"/>
      <c r="F192" s="116">
        <v>0</v>
      </c>
      <c r="G192" s="18"/>
    </row>
    <row r="193" spans="1:7" x14ac:dyDescent="0.25">
      <c r="A193" s="18" t="s">
        <v>1586</v>
      </c>
      <c r="B193" s="19" t="s">
        <v>720</v>
      </c>
      <c r="C193" s="114">
        <v>0</v>
      </c>
      <c r="D193" s="115">
        <v>0</v>
      </c>
      <c r="E193" s="105"/>
      <c r="F193" s="116">
        <v>0</v>
      </c>
      <c r="G193" s="18"/>
    </row>
    <row r="194" spans="1:7" x14ac:dyDescent="0.25">
      <c r="A194" s="18" t="s">
        <v>1587</v>
      </c>
      <c r="B194" s="19" t="s">
        <v>722</v>
      </c>
      <c r="C194" s="114">
        <v>0</v>
      </c>
      <c r="D194" s="115">
        <v>0</v>
      </c>
      <c r="E194" s="85"/>
      <c r="F194" s="116">
        <v>1.9879158625352153E-2</v>
      </c>
      <c r="G194" s="18"/>
    </row>
    <row r="195" spans="1:7" x14ac:dyDescent="0.25">
      <c r="A195" s="18" t="s">
        <v>1588</v>
      </c>
      <c r="B195" s="19" t="s">
        <v>724</v>
      </c>
      <c r="C195" s="114">
        <v>0.12411126883062153</v>
      </c>
      <c r="D195" s="115">
        <v>0</v>
      </c>
      <c r="E195" s="85"/>
      <c r="F195" s="116">
        <v>0.86545113388440664</v>
      </c>
      <c r="G195" s="18"/>
    </row>
    <row r="196" spans="1:7" x14ac:dyDescent="0.25">
      <c r="A196" s="18" t="s">
        <v>1589</v>
      </c>
      <c r="B196" s="19" t="s">
        <v>726</v>
      </c>
      <c r="C196" s="114">
        <v>0.87588873116937815</v>
      </c>
      <c r="D196" s="115">
        <v>0</v>
      </c>
      <c r="E196" s="85"/>
      <c r="F196" s="116">
        <v>0.11466970749023983</v>
      </c>
      <c r="G196" s="18"/>
    </row>
    <row r="197" spans="1:7" x14ac:dyDescent="0.25">
      <c r="A197" s="18" t="s">
        <v>1590</v>
      </c>
      <c r="B197" s="38"/>
      <c r="C197" s="85"/>
      <c r="D197" s="85"/>
      <c r="E197" s="85"/>
      <c r="F197" s="85"/>
      <c r="G197" s="18"/>
    </row>
    <row r="198" spans="1:7" x14ac:dyDescent="0.25">
      <c r="A198" s="18" t="s">
        <v>1591</v>
      </c>
      <c r="B198" s="38"/>
      <c r="C198" s="85"/>
      <c r="D198" s="85"/>
      <c r="E198" s="85"/>
      <c r="F198" s="85"/>
      <c r="G198" s="18"/>
    </row>
    <row r="199" spans="1:7" x14ac:dyDescent="0.25">
      <c r="A199" s="18" t="s">
        <v>1592</v>
      </c>
      <c r="B199" s="19"/>
      <c r="C199" s="85"/>
      <c r="D199" s="85"/>
      <c r="E199" s="85"/>
      <c r="F199" s="85"/>
      <c r="G199" s="18"/>
    </row>
    <row r="200" spans="1:7" x14ac:dyDescent="0.25">
      <c r="A200" s="18" t="s">
        <v>1593</v>
      </c>
      <c r="B200" s="19"/>
      <c r="C200" s="85"/>
      <c r="D200" s="85"/>
      <c r="E200" s="85"/>
      <c r="F200" s="85"/>
      <c r="G200" s="18"/>
    </row>
    <row r="201" spans="1:7" x14ac:dyDescent="0.25">
      <c r="A201" s="40"/>
      <c r="B201" s="104" t="s">
        <v>731</v>
      </c>
      <c r="C201" s="40" t="s">
        <v>523</v>
      </c>
      <c r="D201" s="40" t="s">
        <v>524</v>
      </c>
      <c r="E201" s="40"/>
      <c r="F201" s="40" t="s">
        <v>488</v>
      </c>
      <c r="G201" s="40"/>
    </row>
    <row r="202" spans="1:7" x14ac:dyDescent="0.25">
      <c r="A202" s="18" t="s">
        <v>1594</v>
      </c>
      <c r="B202" s="18" t="s">
        <v>733</v>
      </c>
      <c r="C202" s="114">
        <v>0</v>
      </c>
      <c r="D202" s="148">
        <v>0</v>
      </c>
      <c r="E202" s="105"/>
      <c r="F202" s="148">
        <v>0</v>
      </c>
      <c r="G202" s="18"/>
    </row>
    <row r="203" spans="1:7" x14ac:dyDescent="0.25">
      <c r="A203" s="18" t="s">
        <v>1595</v>
      </c>
      <c r="B203" s="106"/>
      <c r="C203" s="85"/>
      <c r="D203" s="85"/>
      <c r="E203" s="105"/>
      <c r="F203" s="85"/>
      <c r="G203" s="18"/>
    </row>
    <row r="204" spans="1:7" x14ac:dyDescent="0.25">
      <c r="A204" s="18" t="s">
        <v>1596</v>
      </c>
      <c r="B204" s="106"/>
      <c r="C204" s="85"/>
      <c r="D204" s="85"/>
      <c r="E204" s="105"/>
      <c r="F204" s="85"/>
      <c r="G204" s="18"/>
    </row>
    <row r="205" spans="1:7" x14ac:dyDescent="0.25">
      <c r="A205" s="18" t="s">
        <v>1597</v>
      </c>
      <c r="B205" s="106"/>
      <c r="C205" s="85"/>
      <c r="D205" s="85"/>
      <c r="E205" s="105"/>
      <c r="F205" s="85"/>
      <c r="G205" s="18"/>
    </row>
    <row r="206" spans="1:7" x14ac:dyDescent="0.25">
      <c r="A206" s="18" t="s">
        <v>1598</v>
      </c>
      <c r="B206" s="106"/>
      <c r="C206" s="85"/>
      <c r="D206" s="85"/>
      <c r="E206" s="105"/>
      <c r="F206" s="85"/>
      <c r="G206" s="18"/>
    </row>
    <row r="207" spans="1:7" x14ac:dyDescent="0.25">
      <c r="A207" s="18" t="s">
        <v>1599</v>
      </c>
      <c r="B207" s="18"/>
      <c r="C207" s="18"/>
      <c r="D207" s="18"/>
      <c r="E207" s="18"/>
      <c r="F207" s="18"/>
      <c r="G207" s="18"/>
    </row>
    <row r="208" spans="1:7" x14ac:dyDescent="0.25">
      <c r="A208" s="18" t="s">
        <v>1600</v>
      </c>
      <c r="B208" s="18"/>
      <c r="C208" s="18"/>
      <c r="D208" s="18"/>
      <c r="E208" s="18"/>
      <c r="F208" s="18"/>
      <c r="G208" s="18"/>
    </row>
    <row r="209" spans="1:7" x14ac:dyDescent="0.25">
      <c r="A209" s="18" t="s">
        <v>1601</v>
      </c>
      <c r="B209" s="18"/>
      <c r="C209" s="18"/>
      <c r="D209" s="18"/>
      <c r="E209" s="18"/>
      <c r="F209" s="18"/>
      <c r="G209" s="18"/>
    </row>
    <row r="210" spans="1:7" ht="18.75" x14ac:dyDescent="0.25">
      <c r="A210" s="78"/>
      <c r="B210" s="79" t="s">
        <v>1602</v>
      </c>
      <c r="C210" s="107"/>
      <c r="D210" s="107"/>
      <c r="E210" s="107"/>
      <c r="F210" s="107"/>
      <c r="G210" s="107"/>
    </row>
    <row r="211" spans="1:7" x14ac:dyDescent="0.25">
      <c r="A211" s="40"/>
      <c r="B211" s="40" t="s">
        <v>738</v>
      </c>
      <c r="C211" s="40" t="s">
        <v>739</v>
      </c>
      <c r="D211" s="40" t="s">
        <v>740</v>
      </c>
      <c r="E211" s="40"/>
      <c r="F211" s="40" t="s">
        <v>523</v>
      </c>
      <c r="G211" s="40" t="s">
        <v>741</v>
      </c>
    </row>
    <row r="212" spans="1:7" x14ac:dyDescent="0.25">
      <c r="A212" s="18" t="s">
        <v>1603</v>
      </c>
      <c r="B212" s="18" t="s">
        <v>743</v>
      </c>
      <c r="C212" s="97" t="s">
        <v>369</v>
      </c>
      <c r="D212" s="18"/>
      <c r="E212" s="37"/>
      <c r="F212" s="54"/>
      <c r="G212" s="54"/>
    </row>
    <row r="213" spans="1:7" x14ac:dyDescent="0.25">
      <c r="A213" s="37"/>
      <c r="B213" s="82"/>
      <c r="C213" s="37"/>
      <c r="D213" s="37"/>
      <c r="E213" s="37"/>
      <c r="F213" s="54"/>
      <c r="G213" s="54"/>
    </row>
    <row r="214" spans="1:7" x14ac:dyDescent="0.25">
      <c r="A214" s="18"/>
      <c r="B214" s="18" t="s">
        <v>744</v>
      </c>
      <c r="C214" s="37"/>
      <c r="D214" s="37"/>
      <c r="E214" s="37"/>
      <c r="F214" s="54"/>
      <c r="G214" s="54"/>
    </row>
    <row r="215" spans="1:7" x14ac:dyDescent="0.25">
      <c r="A215" s="18" t="s">
        <v>1604</v>
      </c>
      <c r="B215" s="63" t="s">
        <v>654</v>
      </c>
      <c r="C215" s="97" t="s">
        <v>369</v>
      </c>
      <c r="D215" s="98" t="s">
        <v>369</v>
      </c>
      <c r="E215" s="37"/>
      <c r="F215" s="84" t="str">
        <f t="shared" ref="F215:F238" si="1">IF($C$239=0,"",IF(C215="[for completion]","",IF(C215="","",C215/$C$239)))</f>
        <v/>
      </c>
      <c r="G215" s="84" t="str">
        <f t="shared" ref="G215:G238" si="2">IF($D$239=0,"",IF(D215="[for completion]","",IF(D215="","",D215/$D$239)))</f>
        <v/>
      </c>
    </row>
    <row r="216" spans="1:7" x14ac:dyDescent="0.25">
      <c r="A216" s="18" t="s">
        <v>1605</v>
      </c>
      <c r="B216" s="63" t="s">
        <v>654</v>
      </c>
      <c r="C216" s="97" t="s">
        <v>369</v>
      </c>
      <c r="D216" s="98" t="s">
        <v>369</v>
      </c>
      <c r="E216" s="37"/>
      <c r="F216" s="84" t="str">
        <f t="shared" si="1"/>
        <v/>
      </c>
      <c r="G216" s="84" t="str">
        <f t="shared" si="2"/>
        <v/>
      </c>
    </row>
    <row r="217" spans="1:7" x14ac:dyDescent="0.25">
      <c r="A217" s="18" t="s">
        <v>1606</v>
      </c>
      <c r="B217" s="63" t="s">
        <v>654</v>
      </c>
      <c r="C217" s="97" t="s">
        <v>369</v>
      </c>
      <c r="D217" s="98" t="s">
        <v>369</v>
      </c>
      <c r="E217" s="37"/>
      <c r="F217" s="84" t="str">
        <f t="shared" si="1"/>
        <v/>
      </c>
      <c r="G217" s="84" t="str">
        <f t="shared" si="2"/>
        <v/>
      </c>
    </row>
    <row r="218" spans="1:7" x14ac:dyDescent="0.25">
      <c r="A218" s="18" t="s">
        <v>1607</v>
      </c>
      <c r="B218" s="63" t="s">
        <v>654</v>
      </c>
      <c r="C218" s="97" t="s">
        <v>369</v>
      </c>
      <c r="D218" s="98" t="s">
        <v>369</v>
      </c>
      <c r="E218" s="37"/>
      <c r="F218" s="84" t="str">
        <f t="shared" si="1"/>
        <v/>
      </c>
      <c r="G218" s="84" t="str">
        <f t="shared" si="2"/>
        <v/>
      </c>
    </row>
    <row r="219" spans="1:7" x14ac:dyDescent="0.25">
      <c r="A219" s="18" t="s">
        <v>1608</v>
      </c>
      <c r="B219" s="63" t="s">
        <v>654</v>
      </c>
      <c r="C219" s="97" t="s">
        <v>369</v>
      </c>
      <c r="D219" s="98" t="s">
        <v>369</v>
      </c>
      <c r="E219" s="37"/>
      <c r="F219" s="84" t="str">
        <f t="shared" si="1"/>
        <v/>
      </c>
      <c r="G219" s="84" t="str">
        <f t="shared" si="2"/>
        <v/>
      </c>
    </row>
    <row r="220" spans="1:7" x14ac:dyDescent="0.25">
      <c r="A220" s="18" t="s">
        <v>1609</v>
      </c>
      <c r="B220" s="63" t="s">
        <v>654</v>
      </c>
      <c r="C220" s="97" t="s">
        <v>369</v>
      </c>
      <c r="D220" s="98" t="s">
        <v>369</v>
      </c>
      <c r="E220" s="37"/>
      <c r="F220" s="84" t="str">
        <f t="shared" si="1"/>
        <v/>
      </c>
      <c r="G220" s="84" t="str">
        <f t="shared" si="2"/>
        <v/>
      </c>
    </row>
    <row r="221" spans="1:7" x14ac:dyDescent="0.25">
      <c r="A221" s="18" t="s">
        <v>1610</v>
      </c>
      <c r="B221" s="63" t="s">
        <v>654</v>
      </c>
      <c r="C221" s="97" t="s">
        <v>369</v>
      </c>
      <c r="D221" s="98" t="s">
        <v>369</v>
      </c>
      <c r="E221" s="37"/>
      <c r="F221" s="84" t="str">
        <f t="shared" si="1"/>
        <v/>
      </c>
      <c r="G221" s="84" t="str">
        <f t="shared" si="2"/>
        <v/>
      </c>
    </row>
    <row r="222" spans="1:7" x14ac:dyDescent="0.25">
      <c r="A222" s="18" t="s">
        <v>1611</v>
      </c>
      <c r="B222" s="63" t="s">
        <v>654</v>
      </c>
      <c r="C222" s="97" t="s">
        <v>369</v>
      </c>
      <c r="D222" s="98" t="s">
        <v>369</v>
      </c>
      <c r="E222" s="37"/>
      <c r="F222" s="84" t="str">
        <f t="shared" si="1"/>
        <v/>
      </c>
      <c r="G222" s="84" t="str">
        <f t="shared" si="2"/>
        <v/>
      </c>
    </row>
    <row r="223" spans="1:7" x14ac:dyDescent="0.25">
      <c r="A223" s="18" t="s">
        <v>1612</v>
      </c>
      <c r="B223" s="63" t="s">
        <v>654</v>
      </c>
      <c r="C223" s="97" t="s">
        <v>369</v>
      </c>
      <c r="D223" s="98" t="s">
        <v>369</v>
      </c>
      <c r="E223" s="37"/>
      <c r="F223" s="84" t="str">
        <f t="shared" si="1"/>
        <v/>
      </c>
      <c r="G223" s="84" t="str">
        <f t="shared" si="2"/>
        <v/>
      </c>
    </row>
    <row r="224" spans="1:7" x14ac:dyDescent="0.25">
      <c r="A224" s="18" t="s">
        <v>1613</v>
      </c>
      <c r="B224" s="63" t="s">
        <v>654</v>
      </c>
      <c r="C224" s="97" t="s">
        <v>369</v>
      </c>
      <c r="D224" s="98" t="s">
        <v>369</v>
      </c>
      <c r="E224" s="18"/>
      <c r="F224" s="84" t="str">
        <f t="shared" si="1"/>
        <v/>
      </c>
      <c r="G224" s="84" t="str">
        <f t="shared" si="2"/>
        <v/>
      </c>
    </row>
    <row r="225" spans="1:7" x14ac:dyDescent="0.25">
      <c r="A225" s="18" t="s">
        <v>1614</v>
      </c>
      <c r="B225" s="63" t="s">
        <v>654</v>
      </c>
      <c r="C225" s="97" t="s">
        <v>369</v>
      </c>
      <c r="D225" s="98" t="s">
        <v>369</v>
      </c>
      <c r="E225" s="18"/>
      <c r="F225" s="84" t="str">
        <f t="shared" si="1"/>
        <v/>
      </c>
      <c r="G225" s="84" t="str">
        <f t="shared" si="2"/>
        <v/>
      </c>
    </row>
    <row r="226" spans="1:7" x14ac:dyDescent="0.25">
      <c r="A226" s="18" t="s">
        <v>1615</v>
      </c>
      <c r="B226" s="63" t="s">
        <v>654</v>
      </c>
      <c r="C226" s="97" t="s">
        <v>369</v>
      </c>
      <c r="D226" s="98" t="s">
        <v>369</v>
      </c>
      <c r="E226" s="18"/>
      <c r="F226" s="84" t="str">
        <f t="shared" si="1"/>
        <v/>
      </c>
      <c r="G226" s="84" t="str">
        <f t="shared" si="2"/>
        <v/>
      </c>
    </row>
    <row r="227" spans="1:7" x14ac:dyDescent="0.25">
      <c r="A227" s="18" t="s">
        <v>1616</v>
      </c>
      <c r="B227" s="63" t="s">
        <v>654</v>
      </c>
      <c r="C227" s="97" t="s">
        <v>369</v>
      </c>
      <c r="D227" s="98" t="s">
        <v>369</v>
      </c>
      <c r="E227" s="18"/>
      <c r="F227" s="84" t="str">
        <f t="shared" si="1"/>
        <v/>
      </c>
      <c r="G227" s="84" t="str">
        <f t="shared" si="2"/>
        <v/>
      </c>
    </row>
    <row r="228" spans="1:7" x14ac:dyDescent="0.25">
      <c r="A228" s="18" t="s">
        <v>1617</v>
      </c>
      <c r="B228" s="63" t="s">
        <v>654</v>
      </c>
      <c r="C228" s="97" t="s">
        <v>369</v>
      </c>
      <c r="D228" s="98" t="s">
        <v>369</v>
      </c>
      <c r="E228" s="18"/>
      <c r="F228" s="84" t="str">
        <f t="shared" si="1"/>
        <v/>
      </c>
      <c r="G228" s="84" t="str">
        <f t="shared" si="2"/>
        <v/>
      </c>
    </row>
    <row r="229" spans="1:7" x14ac:dyDescent="0.25">
      <c r="A229" s="18" t="s">
        <v>1618</v>
      </c>
      <c r="B229" s="63" t="s">
        <v>654</v>
      </c>
      <c r="C229" s="97" t="s">
        <v>369</v>
      </c>
      <c r="D229" s="98" t="s">
        <v>369</v>
      </c>
      <c r="E229" s="18"/>
      <c r="F229" s="84" t="str">
        <f t="shared" si="1"/>
        <v/>
      </c>
      <c r="G229" s="84" t="str">
        <f t="shared" si="2"/>
        <v/>
      </c>
    </row>
    <row r="230" spans="1:7" x14ac:dyDescent="0.25">
      <c r="A230" s="18" t="s">
        <v>1619</v>
      </c>
      <c r="B230" s="63" t="s">
        <v>654</v>
      </c>
      <c r="C230" s="97" t="s">
        <v>369</v>
      </c>
      <c r="D230" s="98" t="s">
        <v>369</v>
      </c>
      <c r="E230" s="18"/>
      <c r="F230" s="84" t="str">
        <f t="shared" si="1"/>
        <v/>
      </c>
      <c r="G230" s="84" t="str">
        <f t="shared" si="2"/>
        <v/>
      </c>
    </row>
    <row r="231" spans="1:7" x14ac:dyDescent="0.25">
      <c r="A231" s="18" t="s">
        <v>1620</v>
      </c>
      <c r="B231" s="63" t="s">
        <v>654</v>
      </c>
      <c r="C231" s="97" t="s">
        <v>369</v>
      </c>
      <c r="D231" s="98" t="s">
        <v>369</v>
      </c>
      <c r="E231" s="51"/>
      <c r="F231" s="84" t="str">
        <f t="shared" si="1"/>
        <v/>
      </c>
      <c r="G231" s="84" t="str">
        <f t="shared" si="2"/>
        <v/>
      </c>
    </row>
    <row r="232" spans="1:7" x14ac:dyDescent="0.25">
      <c r="A232" s="18" t="s">
        <v>1621</v>
      </c>
      <c r="B232" s="63" t="s">
        <v>654</v>
      </c>
      <c r="C232" s="97" t="s">
        <v>369</v>
      </c>
      <c r="D232" s="98" t="s">
        <v>369</v>
      </c>
      <c r="E232" s="51"/>
      <c r="F232" s="84" t="str">
        <f t="shared" si="1"/>
        <v/>
      </c>
      <c r="G232" s="84" t="str">
        <f t="shared" si="2"/>
        <v/>
      </c>
    </row>
    <row r="233" spans="1:7" x14ac:dyDescent="0.25">
      <c r="A233" s="18" t="s">
        <v>1622</v>
      </c>
      <c r="B233" s="63" t="s">
        <v>654</v>
      </c>
      <c r="C233" s="97" t="s">
        <v>369</v>
      </c>
      <c r="D233" s="98" t="s">
        <v>369</v>
      </c>
      <c r="E233" s="51"/>
      <c r="F233" s="84" t="str">
        <f t="shared" si="1"/>
        <v/>
      </c>
      <c r="G233" s="84" t="str">
        <f t="shared" si="2"/>
        <v/>
      </c>
    </row>
    <row r="234" spans="1:7" x14ac:dyDescent="0.25">
      <c r="A234" s="18" t="s">
        <v>1623</v>
      </c>
      <c r="B234" s="63" t="s">
        <v>654</v>
      </c>
      <c r="C234" s="97" t="s">
        <v>369</v>
      </c>
      <c r="D234" s="98" t="s">
        <v>369</v>
      </c>
      <c r="E234" s="51"/>
      <c r="F234" s="84" t="str">
        <f t="shared" si="1"/>
        <v/>
      </c>
      <c r="G234" s="84" t="str">
        <f t="shared" si="2"/>
        <v/>
      </c>
    </row>
    <row r="235" spans="1:7" x14ac:dyDescent="0.25">
      <c r="A235" s="18" t="s">
        <v>1624</v>
      </c>
      <c r="B235" s="63" t="s">
        <v>654</v>
      </c>
      <c r="C235" s="97" t="s">
        <v>369</v>
      </c>
      <c r="D235" s="98" t="s">
        <v>369</v>
      </c>
      <c r="E235" s="51"/>
      <c r="F235" s="84" t="str">
        <f t="shared" si="1"/>
        <v/>
      </c>
      <c r="G235" s="84" t="str">
        <f t="shared" si="2"/>
        <v/>
      </c>
    </row>
    <row r="236" spans="1:7" x14ac:dyDescent="0.25">
      <c r="A236" s="18" t="s">
        <v>1625</v>
      </c>
      <c r="B236" s="63" t="s">
        <v>654</v>
      </c>
      <c r="C236" s="97" t="s">
        <v>369</v>
      </c>
      <c r="D236" s="98" t="s">
        <v>369</v>
      </c>
      <c r="E236" s="51"/>
      <c r="F236" s="84" t="str">
        <f t="shared" si="1"/>
        <v/>
      </c>
      <c r="G236" s="84" t="str">
        <f t="shared" si="2"/>
        <v/>
      </c>
    </row>
    <row r="237" spans="1:7" x14ac:dyDescent="0.25">
      <c r="A237" s="18" t="s">
        <v>1626</v>
      </c>
      <c r="B237" s="63" t="s">
        <v>654</v>
      </c>
      <c r="C237" s="97" t="s">
        <v>369</v>
      </c>
      <c r="D237" s="98" t="s">
        <v>369</v>
      </c>
      <c r="E237" s="51"/>
      <c r="F237" s="84" t="str">
        <f t="shared" si="1"/>
        <v/>
      </c>
      <c r="G237" s="84" t="str">
        <f t="shared" si="2"/>
        <v/>
      </c>
    </row>
    <row r="238" spans="1:7" x14ac:dyDescent="0.25">
      <c r="A238" s="18" t="s">
        <v>1627</v>
      </c>
      <c r="B238" s="63" t="s">
        <v>654</v>
      </c>
      <c r="C238" s="97" t="s">
        <v>369</v>
      </c>
      <c r="D238" s="98" t="s">
        <v>369</v>
      </c>
      <c r="E238" s="51"/>
      <c r="F238" s="84" t="str">
        <f t="shared" si="1"/>
        <v/>
      </c>
      <c r="G238" s="84" t="str">
        <f t="shared" si="2"/>
        <v/>
      </c>
    </row>
    <row r="239" spans="1:7" x14ac:dyDescent="0.25">
      <c r="A239" s="18" t="s">
        <v>1628</v>
      </c>
      <c r="B239" s="48" t="s">
        <v>99</v>
      </c>
      <c r="C239" s="83">
        <f>SUM(C215:C238)</f>
        <v>0</v>
      </c>
      <c r="D239" s="49">
        <f>SUM(D215:D238)</f>
        <v>0</v>
      </c>
      <c r="E239" s="51"/>
      <c r="F239" s="85">
        <f>SUM(F215:F238)</f>
        <v>0</v>
      </c>
      <c r="G239" s="85">
        <f>SUM(G215:G238)</f>
        <v>0</v>
      </c>
    </row>
    <row r="240" spans="1:7" x14ac:dyDescent="0.25">
      <c r="A240" s="40"/>
      <c r="B240" s="104" t="s">
        <v>768</v>
      </c>
      <c r="C240" s="40" t="s">
        <v>739</v>
      </c>
      <c r="D240" s="40" t="s">
        <v>740</v>
      </c>
      <c r="E240" s="40"/>
      <c r="F240" s="40" t="s">
        <v>523</v>
      </c>
      <c r="G240" s="40" t="s">
        <v>741</v>
      </c>
    </row>
    <row r="241" spans="1:7" x14ac:dyDescent="0.25">
      <c r="A241" s="18" t="s">
        <v>1629</v>
      </c>
      <c r="B241" s="18" t="s">
        <v>770</v>
      </c>
      <c r="C241" s="102" t="s">
        <v>369</v>
      </c>
      <c r="D241" s="18"/>
      <c r="E241" s="18"/>
      <c r="F241" s="84"/>
      <c r="G241" s="84"/>
    </row>
    <row r="242" spans="1:7" x14ac:dyDescent="0.25">
      <c r="A242" s="18"/>
      <c r="B242" s="18"/>
      <c r="C242" s="18"/>
      <c r="D242" s="18"/>
      <c r="E242" s="18"/>
      <c r="F242" s="84"/>
      <c r="G242" s="84"/>
    </row>
    <row r="243" spans="1:7" x14ac:dyDescent="0.25">
      <c r="A243" s="18"/>
      <c r="B243" s="18" t="s">
        <v>771</v>
      </c>
      <c r="C243" s="18"/>
      <c r="D243" s="18"/>
      <c r="E243" s="18"/>
      <c r="F243" s="84"/>
      <c r="G243" s="84"/>
    </row>
    <row r="244" spans="1:7" x14ac:dyDescent="0.25">
      <c r="A244" s="18" t="s">
        <v>1630</v>
      </c>
      <c r="B244" s="18" t="s">
        <v>773</v>
      </c>
      <c r="C244" s="97" t="s">
        <v>369</v>
      </c>
      <c r="D244" s="98" t="s">
        <v>369</v>
      </c>
      <c r="E244" s="18"/>
      <c r="F244" s="84" t="str">
        <f t="shared" ref="F244:F251" si="3">IF($C$252=0,"",IF(C244="[for completion]","",IF(C244="","",C244/$C$252)))</f>
        <v/>
      </c>
      <c r="G244" s="84" t="str">
        <f t="shared" ref="G244:G251" si="4">IF($D$252=0,"",IF(D244="[for completion]","",IF(D244="","",D244/$D$252)))</f>
        <v/>
      </c>
    </row>
    <row r="245" spans="1:7" x14ac:dyDescent="0.25">
      <c r="A245" s="18" t="s">
        <v>1631</v>
      </c>
      <c r="B245" s="18" t="s">
        <v>775</v>
      </c>
      <c r="C245" s="97" t="s">
        <v>369</v>
      </c>
      <c r="D245" s="98" t="s">
        <v>369</v>
      </c>
      <c r="E245" s="18"/>
      <c r="F245" s="84" t="str">
        <f t="shared" si="3"/>
        <v/>
      </c>
      <c r="G245" s="84" t="str">
        <f t="shared" si="4"/>
        <v/>
      </c>
    </row>
    <row r="246" spans="1:7" x14ac:dyDescent="0.25">
      <c r="A246" s="18" t="s">
        <v>1632</v>
      </c>
      <c r="B246" s="18" t="s">
        <v>777</v>
      </c>
      <c r="C246" s="97" t="s">
        <v>369</v>
      </c>
      <c r="D246" s="98" t="s">
        <v>369</v>
      </c>
      <c r="E246" s="18"/>
      <c r="F246" s="84" t="str">
        <f t="shared" si="3"/>
        <v/>
      </c>
      <c r="G246" s="84" t="str">
        <f t="shared" si="4"/>
        <v/>
      </c>
    </row>
    <row r="247" spans="1:7" x14ac:dyDescent="0.25">
      <c r="A247" s="18" t="s">
        <v>1633</v>
      </c>
      <c r="B247" s="18" t="s">
        <v>779</v>
      </c>
      <c r="C247" s="97" t="s">
        <v>369</v>
      </c>
      <c r="D247" s="98" t="s">
        <v>369</v>
      </c>
      <c r="E247" s="18"/>
      <c r="F247" s="84" t="str">
        <f t="shared" si="3"/>
        <v/>
      </c>
      <c r="G247" s="84" t="str">
        <f t="shared" si="4"/>
        <v/>
      </c>
    </row>
    <row r="248" spans="1:7" x14ac:dyDescent="0.25">
      <c r="A248" s="18" t="s">
        <v>1634</v>
      </c>
      <c r="B248" s="18" t="s">
        <v>781</v>
      </c>
      <c r="C248" s="97" t="s">
        <v>369</v>
      </c>
      <c r="D248" s="98" t="s">
        <v>369</v>
      </c>
      <c r="E248" s="18"/>
      <c r="F248" s="84" t="str">
        <f t="shared" si="3"/>
        <v/>
      </c>
      <c r="G248" s="84" t="str">
        <f t="shared" si="4"/>
        <v/>
      </c>
    </row>
    <row r="249" spans="1:7" x14ac:dyDescent="0.25">
      <c r="A249" s="18" t="s">
        <v>1635</v>
      </c>
      <c r="B249" s="18" t="s">
        <v>783</v>
      </c>
      <c r="C249" s="97" t="s">
        <v>369</v>
      </c>
      <c r="D249" s="98" t="s">
        <v>369</v>
      </c>
      <c r="E249" s="18"/>
      <c r="F249" s="84" t="str">
        <f t="shared" si="3"/>
        <v/>
      </c>
      <c r="G249" s="84" t="str">
        <f t="shared" si="4"/>
        <v/>
      </c>
    </row>
    <row r="250" spans="1:7" x14ac:dyDescent="0.25">
      <c r="A250" s="18" t="s">
        <v>1636</v>
      </c>
      <c r="B250" s="18" t="s">
        <v>785</v>
      </c>
      <c r="C250" s="97" t="s">
        <v>369</v>
      </c>
      <c r="D250" s="98" t="s">
        <v>369</v>
      </c>
      <c r="E250" s="18"/>
      <c r="F250" s="84" t="str">
        <f t="shared" si="3"/>
        <v/>
      </c>
      <c r="G250" s="84" t="str">
        <f t="shared" si="4"/>
        <v/>
      </c>
    </row>
    <row r="251" spans="1:7" x14ac:dyDescent="0.25">
      <c r="A251" s="18" t="s">
        <v>1637</v>
      </c>
      <c r="B251" s="18" t="s">
        <v>787</v>
      </c>
      <c r="C251" s="97" t="s">
        <v>369</v>
      </c>
      <c r="D251" s="98" t="s">
        <v>369</v>
      </c>
      <c r="E251" s="18"/>
      <c r="F251" s="84" t="str">
        <f t="shared" si="3"/>
        <v/>
      </c>
      <c r="G251" s="84" t="str">
        <f t="shared" si="4"/>
        <v/>
      </c>
    </row>
    <row r="252" spans="1:7" x14ac:dyDescent="0.25">
      <c r="A252" s="18" t="s">
        <v>1638</v>
      </c>
      <c r="B252" s="48" t="s">
        <v>99</v>
      </c>
      <c r="C252" s="83">
        <f>SUM(C244:C251)</f>
        <v>0</v>
      </c>
      <c r="D252" s="49">
        <f>SUM(D244:D251)</f>
        <v>0</v>
      </c>
      <c r="E252" s="18"/>
      <c r="F252" s="85">
        <f>SUM(F241:F251)</f>
        <v>0</v>
      </c>
      <c r="G252" s="85">
        <f>SUM(G241:G251)</f>
        <v>0</v>
      </c>
    </row>
    <row r="253" spans="1:7" x14ac:dyDescent="0.25">
      <c r="A253" s="18" t="s">
        <v>1639</v>
      </c>
      <c r="B253" s="50" t="s">
        <v>790</v>
      </c>
      <c r="C253" s="97"/>
      <c r="D253" s="98"/>
      <c r="E253" s="18"/>
      <c r="F253" s="84"/>
      <c r="G253" s="84"/>
    </row>
    <row r="254" spans="1:7" x14ac:dyDescent="0.25">
      <c r="A254" s="18" t="s">
        <v>1640</v>
      </c>
      <c r="B254" s="50" t="s">
        <v>792</v>
      </c>
      <c r="C254" s="97"/>
      <c r="D254" s="98"/>
      <c r="E254" s="18"/>
      <c r="F254" s="84"/>
      <c r="G254" s="84"/>
    </row>
    <row r="255" spans="1:7" x14ac:dyDescent="0.25">
      <c r="A255" s="18" t="s">
        <v>1641</v>
      </c>
      <c r="B255" s="50" t="s">
        <v>794</v>
      </c>
      <c r="C255" s="97"/>
      <c r="D255" s="98"/>
      <c r="E255" s="18"/>
      <c r="F255" s="84"/>
      <c r="G255" s="84"/>
    </row>
    <row r="256" spans="1:7" x14ac:dyDescent="0.25">
      <c r="A256" s="18" t="s">
        <v>1642</v>
      </c>
      <c r="B256" s="50" t="s">
        <v>796</v>
      </c>
      <c r="C256" s="97"/>
      <c r="D256" s="98"/>
      <c r="E256" s="18"/>
      <c r="F256" s="84"/>
      <c r="G256" s="84"/>
    </row>
    <row r="257" spans="1:7" x14ac:dyDescent="0.25">
      <c r="A257" s="18" t="s">
        <v>1643</v>
      </c>
      <c r="B257" s="50" t="s">
        <v>798</v>
      </c>
      <c r="C257" s="97"/>
      <c r="D257" s="98"/>
      <c r="E257" s="18"/>
      <c r="F257" s="84"/>
      <c r="G257" s="84"/>
    </row>
    <row r="258" spans="1:7" x14ac:dyDescent="0.25">
      <c r="A258" s="18" t="s">
        <v>1644</v>
      </c>
      <c r="B258" s="50" t="s">
        <v>800</v>
      </c>
      <c r="C258" s="97"/>
      <c r="D258" s="98"/>
      <c r="E258" s="18"/>
      <c r="F258" s="84"/>
      <c r="G258" s="84"/>
    </row>
    <row r="259" spans="1:7" x14ac:dyDescent="0.25">
      <c r="A259" s="18" t="s">
        <v>1645</v>
      </c>
      <c r="B259" s="50"/>
      <c r="C259" s="18"/>
      <c r="D259" s="18"/>
      <c r="E259" s="18"/>
      <c r="F259" s="84"/>
      <c r="G259" s="84"/>
    </row>
    <row r="260" spans="1:7" x14ac:dyDescent="0.25">
      <c r="A260" s="18" t="s">
        <v>1646</v>
      </c>
      <c r="B260" s="50"/>
      <c r="C260" s="18"/>
      <c r="D260" s="18"/>
      <c r="E260" s="18"/>
      <c r="F260" s="84"/>
      <c r="G260" s="84"/>
    </row>
    <row r="261" spans="1:7" x14ac:dyDescent="0.25">
      <c r="A261" s="18" t="s">
        <v>1647</v>
      </c>
      <c r="B261" s="50"/>
      <c r="C261" s="18"/>
      <c r="D261" s="18"/>
      <c r="E261" s="18"/>
      <c r="F261" s="84"/>
      <c r="G261" s="84"/>
    </row>
    <row r="262" spans="1:7" x14ac:dyDescent="0.25">
      <c r="A262" s="40"/>
      <c r="B262" s="104" t="s">
        <v>804</v>
      </c>
      <c r="C262" s="40" t="s">
        <v>739</v>
      </c>
      <c r="D262" s="40" t="s">
        <v>740</v>
      </c>
      <c r="E262" s="40"/>
      <c r="F262" s="40" t="s">
        <v>523</v>
      </c>
      <c r="G262" s="40" t="s">
        <v>741</v>
      </c>
    </row>
    <row r="263" spans="1:7" x14ac:dyDescent="0.25">
      <c r="A263" s="18" t="s">
        <v>1648</v>
      </c>
      <c r="B263" s="18" t="s">
        <v>770</v>
      </c>
      <c r="C263" s="117">
        <v>0.51324510123626355</v>
      </c>
      <c r="D263" s="113"/>
      <c r="E263" s="18"/>
      <c r="F263" s="84"/>
      <c r="G263" s="84"/>
    </row>
    <row r="264" spans="1:7" x14ac:dyDescent="0.25">
      <c r="A264" s="18"/>
      <c r="B264" s="18"/>
      <c r="C264" s="113"/>
      <c r="D264" s="113"/>
      <c r="E264" s="18"/>
      <c r="F264" s="84"/>
      <c r="G264" s="84"/>
    </row>
    <row r="265" spans="1:7" x14ac:dyDescent="0.25">
      <c r="A265" s="18"/>
      <c r="B265" s="18" t="s">
        <v>771</v>
      </c>
      <c r="C265" s="113"/>
      <c r="D265" s="113"/>
      <c r="E265" s="18"/>
      <c r="F265" s="84"/>
      <c r="G265" s="84"/>
    </row>
    <row r="266" spans="1:7" x14ac:dyDescent="0.25">
      <c r="A266" s="18" t="s">
        <v>1650</v>
      </c>
      <c r="B266" s="18" t="s">
        <v>773</v>
      </c>
      <c r="C266" s="118">
        <v>333917573.57000017</v>
      </c>
      <c r="D266" s="119">
        <v>3112</v>
      </c>
      <c r="E266" s="18"/>
      <c r="F266" s="84">
        <f t="shared" ref="F266:F273" si="5">IF($C$274=0,"",IF(C266="[for completion]","",IF(C266="","",C266/$C$274)))</f>
        <v>0.24559159573749823</v>
      </c>
      <c r="G266" s="84">
        <f t="shared" ref="G266:G273" si="6">IF($D$274=0,"",IF(D266="[for completion]","",IF(D266="","",D266/$D$274)))</f>
        <v>0.40770339316127341</v>
      </c>
    </row>
    <row r="267" spans="1:7" x14ac:dyDescent="0.25">
      <c r="A267" s="18" t="s">
        <v>1651</v>
      </c>
      <c r="B267" s="18" t="s">
        <v>775</v>
      </c>
      <c r="C267" s="118">
        <v>217735774.10000026</v>
      </c>
      <c r="D267" s="119">
        <v>1170</v>
      </c>
      <c r="E267" s="18"/>
      <c r="F267" s="84">
        <f t="shared" si="5"/>
        <v>0.16014154522822249</v>
      </c>
      <c r="G267" s="84">
        <f t="shared" si="6"/>
        <v>0.15328180269880781</v>
      </c>
    </row>
    <row r="268" spans="1:7" x14ac:dyDescent="0.25">
      <c r="A268" s="18" t="s">
        <v>1652</v>
      </c>
      <c r="B268" s="18" t="s">
        <v>777</v>
      </c>
      <c r="C268" s="118">
        <v>307974829.01999974</v>
      </c>
      <c r="D268" s="119">
        <v>1384</v>
      </c>
      <c r="E268" s="18"/>
      <c r="F268" s="84">
        <f t="shared" si="5"/>
        <v>0.22651107845975377</v>
      </c>
      <c r="G268" s="84">
        <f t="shared" si="6"/>
        <v>0.1813179614830342</v>
      </c>
    </row>
    <row r="269" spans="1:7" x14ac:dyDescent="0.25">
      <c r="A269" s="18" t="s">
        <v>1653</v>
      </c>
      <c r="B269" s="18" t="s">
        <v>779</v>
      </c>
      <c r="C269" s="118">
        <v>371078769.70999962</v>
      </c>
      <c r="D269" s="119">
        <v>1480</v>
      </c>
      <c r="E269" s="18"/>
      <c r="F269" s="84">
        <f t="shared" si="5"/>
        <v>0.27292312358122045</v>
      </c>
      <c r="G269" s="84">
        <f t="shared" si="6"/>
        <v>0.19389492990960305</v>
      </c>
    </row>
    <row r="270" spans="1:7" x14ac:dyDescent="0.25">
      <c r="A270" s="18" t="s">
        <v>1654</v>
      </c>
      <c r="B270" s="18" t="s">
        <v>781</v>
      </c>
      <c r="C270" s="118">
        <v>128938820.65999998</v>
      </c>
      <c r="D270" s="119">
        <v>487</v>
      </c>
      <c r="E270" s="18"/>
      <c r="F270" s="84">
        <f t="shared" si="5"/>
        <v>9.4832656993304953E-2</v>
      </c>
      <c r="G270" s="84">
        <f t="shared" si="6"/>
        <v>6.3801912747281544E-2</v>
      </c>
    </row>
    <row r="271" spans="1:7" x14ac:dyDescent="0.25">
      <c r="A271" s="18" t="s">
        <v>1655</v>
      </c>
      <c r="B271" s="18" t="s">
        <v>783</v>
      </c>
      <c r="C271" s="118">
        <v>0</v>
      </c>
      <c r="D271" s="118">
        <v>0</v>
      </c>
      <c r="E271" s="18"/>
      <c r="F271" s="84">
        <f t="shared" si="5"/>
        <v>0</v>
      </c>
      <c r="G271" s="84">
        <f t="shared" si="6"/>
        <v>0</v>
      </c>
    </row>
    <row r="272" spans="1:7" x14ac:dyDescent="0.25">
      <c r="A272" s="18" t="s">
        <v>1656</v>
      </c>
      <c r="B272" s="18" t="s">
        <v>785</v>
      </c>
      <c r="C272" s="118">
        <v>0</v>
      </c>
      <c r="D272" s="118">
        <v>0</v>
      </c>
      <c r="E272" s="18"/>
      <c r="F272" s="84">
        <f t="shared" si="5"/>
        <v>0</v>
      </c>
      <c r="G272" s="84">
        <f t="shared" si="6"/>
        <v>0</v>
      </c>
    </row>
    <row r="273" spans="1:7" x14ac:dyDescent="0.25">
      <c r="A273" s="18" t="s">
        <v>1657</v>
      </c>
      <c r="B273" s="18" t="s">
        <v>787</v>
      </c>
      <c r="C273" s="118">
        <v>0</v>
      </c>
      <c r="D273" s="118">
        <v>0</v>
      </c>
      <c r="E273" s="18"/>
      <c r="F273" s="84">
        <f t="shared" si="5"/>
        <v>0</v>
      </c>
      <c r="G273" s="84">
        <f t="shared" si="6"/>
        <v>0</v>
      </c>
    </row>
    <row r="274" spans="1:7" x14ac:dyDescent="0.25">
      <c r="A274" s="18" t="s">
        <v>1658</v>
      </c>
      <c r="B274" s="48" t="s">
        <v>99</v>
      </c>
      <c r="C274" s="120">
        <f>SUM(C266:C273)</f>
        <v>1359645767.0599999</v>
      </c>
      <c r="D274" s="121">
        <f>SUM(D266:D273)</f>
        <v>7633</v>
      </c>
      <c r="E274" s="18"/>
      <c r="F274" s="85">
        <f>SUM(F266:F273)</f>
        <v>0.99999999999999978</v>
      </c>
      <c r="G274" s="85">
        <f>SUM(G266:G273)</f>
        <v>1</v>
      </c>
    </row>
    <row r="275" spans="1:7" x14ac:dyDescent="0.25">
      <c r="A275" s="18" t="s">
        <v>1659</v>
      </c>
      <c r="B275" s="50" t="s">
        <v>790</v>
      </c>
      <c r="C275" s="118">
        <v>0</v>
      </c>
      <c r="D275" s="122">
        <v>0</v>
      </c>
      <c r="E275" s="18"/>
      <c r="F275" s="84"/>
      <c r="G275" s="84"/>
    </row>
    <row r="276" spans="1:7" x14ac:dyDescent="0.25">
      <c r="A276" s="18" t="s">
        <v>1660</v>
      </c>
      <c r="B276" s="50" t="s">
        <v>792</v>
      </c>
      <c r="C276" s="118">
        <v>0</v>
      </c>
      <c r="D276" s="122">
        <v>0</v>
      </c>
      <c r="E276" s="18"/>
      <c r="F276" s="84"/>
      <c r="G276" s="84"/>
    </row>
    <row r="277" spans="1:7" x14ac:dyDescent="0.25">
      <c r="A277" s="18" t="s">
        <v>1661</v>
      </c>
      <c r="B277" s="50" t="s">
        <v>794</v>
      </c>
      <c r="C277" s="118">
        <v>0</v>
      </c>
      <c r="D277" s="122">
        <v>0</v>
      </c>
      <c r="E277" s="18"/>
      <c r="F277" s="84"/>
      <c r="G277" s="84"/>
    </row>
    <row r="278" spans="1:7" x14ac:dyDescent="0.25">
      <c r="A278" s="18" t="s">
        <v>1662</v>
      </c>
      <c r="B278" s="50" t="s">
        <v>796</v>
      </c>
      <c r="C278" s="118">
        <v>0</v>
      </c>
      <c r="D278" s="122">
        <v>0</v>
      </c>
      <c r="E278" s="18"/>
      <c r="F278" s="84"/>
      <c r="G278" s="84"/>
    </row>
    <row r="279" spans="1:7" x14ac:dyDescent="0.25">
      <c r="A279" s="18" t="s">
        <v>1663</v>
      </c>
      <c r="B279" s="50" t="s">
        <v>798</v>
      </c>
      <c r="C279" s="118">
        <v>0</v>
      </c>
      <c r="D279" s="122">
        <v>0</v>
      </c>
      <c r="E279" s="18"/>
      <c r="F279" s="84"/>
      <c r="G279" s="84"/>
    </row>
    <row r="280" spans="1:7" x14ac:dyDescent="0.25">
      <c r="A280" s="18" t="s">
        <v>1664</v>
      </c>
      <c r="B280" s="50" t="s">
        <v>800</v>
      </c>
      <c r="C280" s="118">
        <v>0</v>
      </c>
      <c r="D280" s="122">
        <v>0</v>
      </c>
      <c r="E280" s="18"/>
      <c r="F280" s="84"/>
      <c r="G280" s="84"/>
    </row>
    <row r="281" spans="1:7" x14ac:dyDescent="0.25">
      <c r="A281" s="18" t="s">
        <v>1665</v>
      </c>
      <c r="B281" s="50"/>
      <c r="C281" s="18"/>
      <c r="D281" s="18"/>
      <c r="E281" s="18"/>
      <c r="F281" s="45"/>
      <c r="G281" s="45"/>
    </row>
    <row r="282" spans="1:7" x14ac:dyDescent="0.25">
      <c r="A282" s="18" t="s">
        <v>1666</v>
      </c>
      <c r="B282" s="50"/>
      <c r="C282" s="18"/>
      <c r="D282" s="18"/>
      <c r="E282" s="18"/>
      <c r="F282" s="45"/>
      <c r="G282" s="45"/>
    </row>
    <row r="283" spans="1:7" x14ac:dyDescent="0.25">
      <c r="A283" s="18" t="s">
        <v>1667</v>
      </c>
      <c r="B283" s="50"/>
      <c r="C283" s="18"/>
      <c r="D283" s="18"/>
      <c r="E283" s="18"/>
      <c r="F283" s="45"/>
      <c r="G283" s="45"/>
    </row>
    <row r="284" spans="1:7" x14ac:dyDescent="0.25">
      <c r="A284" s="40"/>
      <c r="B284" s="40" t="s">
        <v>824</v>
      </c>
      <c r="C284" s="40" t="s">
        <v>523</v>
      </c>
      <c r="D284" s="40"/>
      <c r="E284" s="40"/>
      <c r="F284" s="40"/>
      <c r="G284" s="40"/>
    </row>
    <row r="285" spans="1:7" x14ac:dyDescent="0.25">
      <c r="A285" s="18" t="s">
        <v>1668</v>
      </c>
      <c r="B285" s="18" t="s">
        <v>826</v>
      </c>
      <c r="C285" s="102" t="s">
        <v>369</v>
      </c>
      <c r="D285" s="18"/>
      <c r="E285" s="51"/>
      <c r="F285" s="51"/>
      <c r="G285" s="51"/>
    </row>
    <row r="286" spans="1:7" x14ac:dyDescent="0.25">
      <c r="A286" s="18" t="s">
        <v>1669</v>
      </c>
      <c r="B286" s="18" t="s">
        <v>828</v>
      </c>
      <c r="C286" s="102" t="s">
        <v>369</v>
      </c>
      <c r="D286" s="18"/>
      <c r="E286" s="51"/>
      <c r="F286" s="51"/>
      <c r="G286" s="19"/>
    </row>
    <row r="287" spans="1:7" x14ac:dyDescent="0.25">
      <c r="A287" s="18" t="s">
        <v>1670</v>
      </c>
      <c r="B287" s="18" t="s">
        <v>830</v>
      </c>
      <c r="C287" s="102" t="s">
        <v>369</v>
      </c>
      <c r="D287" s="18"/>
      <c r="E287" s="51"/>
      <c r="F287" s="51"/>
      <c r="G287" s="19"/>
    </row>
    <row r="288" spans="1:7" x14ac:dyDescent="0.25">
      <c r="A288" s="18" t="s">
        <v>1671</v>
      </c>
      <c r="B288" s="18" t="s">
        <v>1672</v>
      </c>
      <c r="C288" s="102" t="s">
        <v>369</v>
      </c>
      <c r="D288" s="18"/>
      <c r="E288" s="51"/>
      <c r="F288" s="51"/>
      <c r="G288" s="19"/>
    </row>
    <row r="289" spans="1:7" x14ac:dyDescent="0.25">
      <c r="A289" s="18" t="s">
        <v>1673</v>
      </c>
      <c r="B289" s="18" t="s">
        <v>1674</v>
      </c>
      <c r="C289" s="102" t="s">
        <v>369</v>
      </c>
      <c r="D289" s="37"/>
      <c r="E289" s="37"/>
      <c r="F289" s="54"/>
      <c r="G289" s="54"/>
    </row>
    <row r="290" spans="1:7" x14ac:dyDescent="0.25">
      <c r="A290" s="18" t="s">
        <v>1675</v>
      </c>
      <c r="B290" s="18" t="s">
        <v>97</v>
      </c>
      <c r="C290" s="102" t="s">
        <v>369</v>
      </c>
      <c r="D290" s="18"/>
      <c r="E290" s="51"/>
      <c r="F290" s="51"/>
      <c r="G290" s="19"/>
    </row>
    <row r="291" spans="1:7" x14ac:dyDescent="0.25">
      <c r="A291" s="18" t="s">
        <v>1676</v>
      </c>
      <c r="B291" s="50" t="s">
        <v>835</v>
      </c>
      <c r="C291" s="108"/>
      <c r="D291" s="18"/>
      <c r="E291" s="51"/>
      <c r="F291" s="51"/>
      <c r="G291" s="19"/>
    </row>
    <row r="292" spans="1:7" x14ac:dyDescent="0.25">
      <c r="A292" s="18" t="s">
        <v>1677</v>
      </c>
      <c r="B292" s="50" t="s">
        <v>837</v>
      </c>
      <c r="C292" s="102"/>
      <c r="D292" s="18"/>
      <c r="E292" s="51"/>
      <c r="F292" s="51"/>
      <c r="G292" s="19"/>
    </row>
    <row r="293" spans="1:7" x14ac:dyDescent="0.25">
      <c r="A293" s="18" t="s">
        <v>1678</v>
      </c>
      <c r="B293" s="50" t="s">
        <v>839</v>
      </c>
      <c r="C293" s="102"/>
      <c r="D293" s="18"/>
      <c r="E293" s="51"/>
      <c r="F293" s="51"/>
      <c r="G293" s="19"/>
    </row>
    <row r="294" spans="1:7" x14ac:dyDescent="0.25">
      <c r="A294" s="18" t="s">
        <v>1679</v>
      </c>
      <c r="B294" s="50" t="s">
        <v>841</v>
      </c>
      <c r="C294" s="102"/>
      <c r="D294" s="18"/>
      <c r="E294" s="51"/>
      <c r="F294" s="51"/>
      <c r="G294" s="19"/>
    </row>
    <row r="295" spans="1:7" x14ac:dyDescent="0.25">
      <c r="A295" s="18" t="s">
        <v>1680</v>
      </c>
      <c r="B295" s="99" t="s">
        <v>101</v>
      </c>
      <c r="C295" s="102"/>
      <c r="D295" s="18"/>
      <c r="E295" s="51"/>
      <c r="F295" s="51"/>
      <c r="G295" s="19"/>
    </row>
    <row r="296" spans="1:7" x14ac:dyDescent="0.25">
      <c r="A296" s="18" t="s">
        <v>1681</v>
      </c>
      <c r="B296" s="99" t="s">
        <v>101</v>
      </c>
      <c r="C296" s="102"/>
      <c r="D296" s="18"/>
      <c r="E296" s="51"/>
      <c r="F296" s="51"/>
      <c r="G296" s="19"/>
    </row>
    <row r="297" spans="1:7" x14ac:dyDescent="0.25">
      <c r="A297" s="18" t="s">
        <v>1682</v>
      </c>
      <c r="B297" s="99" t="s">
        <v>101</v>
      </c>
      <c r="C297" s="102"/>
      <c r="D297" s="18"/>
      <c r="E297" s="51"/>
      <c r="F297" s="51"/>
      <c r="G297" s="19"/>
    </row>
    <row r="298" spans="1:7" x14ac:dyDescent="0.25">
      <c r="A298" s="18" t="s">
        <v>1683</v>
      </c>
      <c r="B298" s="99" t="s">
        <v>101</v>
      </c>
      <c r="C298" s="102"/>
      <c r="D298" s="18"/>
      <c r="E298" s="51"/>
      <c r="F298" s="51"/>
      <c r="G298" s="19"/>
    </row>
    <row r="299" spans="1:7" x14ac:dyDescent="0.25">
      <c r="A299" s="18" t="s">
        <v>1684</v>
      </c>
      <c r="B299" s="99" t="s">
        <v>101</v>
      </c>
      <c r="C299" s="102"/>
      <c r="D299" s="18"/>
      <c r="E299" s="51"/>
      <c r="F299" s="51"/>
      <c r="G299" s="19"/>
    </row>
    <row r="300" spans="1:7" x14ac:dyDescent="0.25">
      <c r="A300" s="18" t="s">
        <v>1685</v>
      </c>
      <c r="B300" s="99" t="s">
        <v>101</v>
      </c>
      <c r="C300" s="102"/>
      <c r="D300" s="18"/>
      <c r="E300" s="51"/>
      <c r="F300" s="51"/>
      <c r="G300" s="19"/>
    </row>
    <row r="301" spans="1:7" x14ac:dyDescent="0.25">
      <c r="A301" s="40"/>
      <c r="B301" s="40" t="s">
        <v>848</v>
      </c>
      <c r="C301" s="40" t="s">
        <v>523</v>
      </c>
      <c r="D301" s="40"/>
      <c r="E301" s="40"/>
      <c r="F301" s="40"/>
      <c r="G301" s="40"/>
    </row>
    <row r="302" spans="1:7" x14ac:dyDescent="0.25">
      <c r="A302" s="18" t="s">
        <v>1686</v>
      </c>
      <c r="B302" s="18" t="s">
        <v>1687</v>
      </c>
      <c r="C302" s="102" t="s">
        <v>369</v>
      </c>
      <c r="D302" s="18"/>
      <c r="E302" s="19"/>
      <c r="F302" s="19"/>
      <c r="G302" s="19"/>
    </row>
    <row r="303" spans="1:7" x14ac:dyDescent="0.25">
      <c r="A303" s="18" t="s">
        <v>1688</v>
      </c>
      <c r="B303" s="18" t="s">
        <v>852</v>
      </c>
      <c r="C303" s="102" t="s">
        <v>369</v>
      </c>
      <c r="D303" s="18"/>
      <c r="E303" s="19"/>
      <c r="F303" s="19"/>
      <c r="G303" s="19"/>
    </row>
    <row r="304" spans="1:7" x14ac:dyDescent="0.25">
      <c r="A304" s="18" t="s">
        <v>1689</v>
      </c>
      <c r="B304" s="18" t="s">
        <v>97</v>
      </c>
      <c r="C304" s="102" t="s">
        <v>369</v>
      </c>
      <c r="D304" s="18"/>
      <c r="E304" s="19"/>
      <c r="F304" s="19"/>
      <c r="G304" s="19"/>
    </row>
    <row r="305" spans="1:7" x14ac:dyDescent="0.25">
      <c r="A305" s="18" t="s">
        <v>1690</v>
      </c>
      <c r="B305" s="18"/>
      <c r="C305" s="85"/>
      <c r="D305" s="18"/>
      <c r="E305" s="19"/>
      <c r="F305" s="19"/>
      <c r="G305" s="19"/>
    </row>
    <row r="306" spans="1:7" x14ac:dyDescent="0.25">
      <c r="A306" s="18" t="s">
        <v>1691</v>
      </c>
      <c r="B306" s="18"/>
      <c r="C306" s="85"/>
      <c r="D306" s="18"/>
      <c r="E306" s="19"/>
      <c r="F306" s="19"/>
      <c r="G306" s="19"/>
    </row>
    <row r="307" spans="1:7" x14ac:dyDescent="0.25">
      <c r="A307" s="18" t="s">
        <v>1692</v>
      </c>
      <c r="B307" s="18"/>
      <c r="C307" s="85"/>
      <c r="D307" s="18"/>
      <c r="E307" s="19"/>
      <c r="F307" s="19"/>
      <c r="G307" s="19"/>
    </row>
    <row r="308" spans="1:7" x14ac:dyDescent="0.25">
      <c r="A308" s="40"/>
      <c r="B308" s="40" t="s">
        <v>1693</v>
      </c>
      <c r="C308" s="40" t="s">
        <v>59</v>
      </c>
      <c r="D308" s="40" t="s">
        <v>861</v>
      </c>
      <c r="E308" s="40"/>
      <c r="F308" s="40" t="s">
        <v>523</v>
      </c>
      <c r="G308" s="40" t="s">
        <v>862</v>
      </c>
    </row>
    <row r="309" spans="1:7" x14ac:dyDescent="0.25">
      <c r="A309" s="18" t="s">
        <v>1694</v>
      </c>
      <c r="B309" s="63" t="s">
        <v>654</v>
      </c>
      <c r="C309" s="97" t="s">
        <v>369</v>
      </c>
      <c r="D309" s="98" t="s">
        <v>369</v>
      </c>
      <c r="E309" s="28"/>
      <c r="F309" s="84" t="str">
        <f t="shared" ref="F309:F326" si="7">IF($C$327=0,"",IF(C309="[for completion]","",IF(C309="","",C309/$C$327)))</f>
        <v/>
      </c>
      <c r="G309" s="84" t="str">
        <f t="shared" ref="G309:G326" si="8">IF($D$327=0,"",IF(D309="[for completion]","",IF(D309="","",D309/$D$327)))</f>
        <v/>
      </c>
    </row>
    <row r="310" spans="1:7" x14ac:dyDescent="0.25">
      <c r="A310" s="18" t="s">
        <v>1695</v>
      </c>
      <c r="B310" s="63" t="s">
        <v>654</v>
      </c>
      <c r="C310" s="97" t="s">
        <v>369</v>
      </c>
      <c r="D310" s="98" t="s">
        <v>369</v>
      </c>
      <c r="E310" s="28"/>
      <c r="F310" s="84" t="str">
        <f t="shared" si="7"/>
        <v/>
      </c>
      <c r="G310" s="84" t="str">
        <f t="shared" si="8"/>
        <v/>
      </c>
    </row>
    <row r="311" spans="1:7" x14ac:dyDescent="0.25">
      <c r="A311" s="18" t="s">
        <v>1696</v>
      </c>
      <c r="B311" s="63" t="s">
        <v>654</v>
      </c>
      <c r="C311" s="97" t="s">
        <v>369</v>
      </c>
      <c r="D311" s="98" t="s">
        <v>369</v>
      </c>
      <c r="E311" s="28"/>
      <c r="F311" s="84" t="str">
        <f t="shared" si="7"/>
        <v/>
      </c>
      <c r="G311" s="84" t="str">
        <f t="shared" si="8"/>
        <v/>
      </c>
    </row>
    <row r="312" spans="1:7" x14ac:dyDescent="0.25">
      <c r="A312" s="18" t="s">
        <v>1697</v>
      </c>
      <c r="B312" s="63" t="s">
        <v>654</v>
      </c>
      <c r="C312" s="97" t="s">
        <v>369</v>
      </c>
      <c r="D312" s="98" t="s">
        <v>369</v>
      </c>
      <c r="E312" s="28"/>
      <c r="F312" s="84" t="str">
        <f t="shared" si="7"/>
        <v/>
      </c>
      <c r="G312" s="84" t="str">
        <f t="shared" si="8"/>
        <v/>
      </c>
    </row>
    <row r="313" spans="1:7" x14ac:dyDescent="0.25">
      <c r="A313" s="18" t="s">
        <v>1698</v>
      </c>
      <c r="B313" s="63" t="s">
        <v>654</v>
      </c>
      <c r="C313" s="97" t="s">
        <v>369</v>
      </c>
      <c r="D313" s="98" t="s">
        <v>369</v>
      </c>
      <c r="E313" s="28"/>
      <c r="F313" s="84" t="str">
        <f t="shared" si="7"/>
        <v/>
      </c>
      <c r="G313" s="84" t="str">
        <f t="shared" si="8"/>
        <v/>
      </c>
    </row>
    <row r="314" spans="1:7" x14ac:dyDescent="0.25">
      <c r="A314" s="18" t="s">
        <v>1699</v>
      </c>
      <c r="B314" s="63" t="s">
        <v>654</v>
      </c>
      <c r="C314" s="97" t="s">
        <v>369</v>
      </c>
      <c r="D314" s="98" t="s">
        <v>369</v>
      </c>
      <c r="E314" s="28"/>
      <c r="F314" s="84" t="str">
        <f t="shared" si="7"/>
        <v/>
      </c>
      <c r="G314" s="84" t="str">
        <f t="shared" si="8"/>
        <v/>
      </c>
    </row>
    <row r="315" spans="1:7" x14ac:dyDescent="0.25">
      <c r="A315" s="18" t="s">
        <v>1700</v>
      </c>
      <c r="B315" s="63" t="s">
        <v>654</v>
      </c>
      <c r="C315" s="97" t="s">
        <v>369</v>
      </c>
      <c r="D315" s="98" t="s">
        <v>369</v>
      </c>
      <c r="E315" s="28"/>
      <c r="F315" s="84" t="str">
        <f t="shared" si="7"/>
        <v/>
      </c>
      <c r="G315" s="84" t="str">
        <f t="shared" si="8"/>
        <v/>
      </c>
    </row>
    <row r="316" spans="1:7" x14ac:dyDescent="0.25">
      <c r="A316" s="18" t="s">
        <v>1701</v>
      </c>
      <c r="B316" s="63" t="s">
        <v>654</v>
      </c>
      <c r="C316" s="97" t="s">
        <v>369</v>
      </c>
      <c r="D316" s="98" t="s">
        <v>369</v>
      </c>
      <c r="E316" s="28"/>
      <c r="F316" s="84" t="str">
        <f t="shared" si="7"/>
        <v/>
      </c>
      <c r="G316" s="84" t="str">
        <f t="shared" si="8"/>
        <v/>
      </c>
    </row>
    <row r="317" spans="1:7" x14ac:dyDescent="0.25">
      <c r="A317" s="18" t="s">
        <v>1702</v>
      </c>
      <c r="B317" s="63" t="s">
        <v>654</v>
      </c>
      <c r="C317" s="97" t="s">
        <v>369</v>
      </c>
      <c r="D317" s="98" t="s">
        <v>369</v>
      </c>
      <c r="E317" s="28"/>
      <c r="F317" s="84" t="str">
        <f t="shared" si="7"/>
        <v/>
      </c>
      <c r="G317" s="84" t="str">
        <f t="shared" si="8"/>
        <v/>
      </c>
    </row>
    <row r="318" spans="1:7" x14ac:dyDescent="0.25">
      <c r="A318" s="18" t="s">
        <v>1703</v>
      </c>
      <c r="B318" s="63" t="s">
        <v>654</v>
      </c>
      <c r="C318" s="97" t="s">
        <v>369</v>
      </c>
      <c r="D318" s="98" t="s">
        <v>369</v>
      </c>
      <c r="E318" s="28"/>
      <c r="F318" s="84" t="str">
        <f t="shared" si="7"/>
        <v/>
      </c>
      <c r="G318" s="84" t="str">
        <f t="shared" si="8"/>
        <v/>
      </c>
    </row>
    <row r="319" spans="1:7" x14ac:dyDescent="0.25">
      <c r="A319" s="18" t="s">
        <v>1704</v>
      </c>
      <c r="B319" s="63" t="s">
        <v>654</v>
      </c>
      <c r="C319" s="97" t="s">
        <v>369</v>
      </c>
      <c r="D319" s="98" t="s">
        <v>369</v>
      </c>
      <c r="E319" s="28"/>
      <c r="F319" s="84" t="str">
        <f t="shared" si="7"/>
        <v/>
      </c>
      <c r="G319" s="84" t="str">
        <f t="shared" si="8"/>
        <v/>
      </c>
    </row>
    <row r="320" spans="1:7" x14ac:dyDescent="0.25">
      <c r="A320" s="18" t="s">
        <v>1705</v>
      </c>
      <c r="B320" s="63" t="s">
        <v>654</v>
      </c>
      <c r="C320" s="97" t="s">
        <v>369</v>
      </c>
      <c r="D320" s="98" t="s">
        <v>369</v>
      </c>
      <c r="E320" s="28"/>
      <c r="F320" s="84" t="str">
        <f t="shared" si="7"/>
        <v/>
      </c>
      <c r="G320" s="84" t="str">
        <f t="shared" si="8"/>
        <v/>
      </c>
    </row>
    <row r="321" spans="1:7" x14ac:dyDescent="0.25">
      <c r="A321" s="18" t="s">
        <v>1706</v>
      </c>
      <c r="B321" s="63" t="s">
        <v>654</v>
      </c>
      <c r="C321" s="97" t="s">
        <v>369</v>
      </c>
      <c r="D321" s="98" t="s">
        <v>369</v>
      </c>
      <c r="E321" s="28"/>
      <c r="F321" s="84" t="str">
        <f t="shared" si="7"/>
        <v/>
      </c>
      <c r="G321" s="84" t="str">
        <f t="shared" si="8"/>
        <v/>
      </c>
    </row>
    <row r="322" spans="1:7" x14ac:dyDescent="0.25">
      <c r="A322" s="18" t="s">
        <v>1707</v>
      </c>
      <c r="B322" s="63" t="s">
        <v>654</v>
      </c>
      <c r="C322" s="97" t="s">
        <v>369</v>
      </c>
      <c r="D322" s="98" t="s">
        <v>369</v>
      </c>
      <c r="E322" s="28"/>
      <c r="F322" s="84" t="str">
        <f t="shared" si="7"/>
        <v/>
      </c>
      <c r="G322" s="84" t="str">
        <f t="shared" si="8"/>
        <v/>
      </c>
    </row>
    <row r="323" spans="1:7" x14ac:dyDescent="0.25">
      <c r="A323" s="18" t="s">
        <v>1708</v>
      </c>
      <c r="B323" s="63" t="s">
        <v>654</v>
      </c>
      <c r="C323" s="97" t="s">
        <v>369</v>
      </c>
      <c r="D323" s="98" t="s">
        <v>369</v>
      </c>
      <c r="E323" s="28"/>
      <c r="F323" s="84" t="str">
        <f t="shared" si="7"/>
        <v/>
      </c>
      <c r="G323" s="84" t="str">
        <f t="shared" si="8"/>
        <v/>
      </c>
    </row>
    <row r="324" spans="1:7" x14ac:dyDescent="0.25">
      <c r="A324" s="18" t="s">
        <v>1709</v>
      </c>
      <c r="B324" s="63" t="s">
        <v>654</v>
      </c>
      <c r="C324" s="97" t="s">
        <v>369</v>
      </c>
      <c r="D324" s="98" t="s">
        <v>369</v>
      </c>
      <c r="E324" s="28"/>
      <c r="F324" s="84" t="str">
        <f t="shared" si="7"/>
        <v/>
      </c>
      <c r="G324" s="84" t="str">
        <f t="shared" si="8"/>
        <v/>
      </c>
    </row>
    <row r="325" spans="1:7" x14ac:dyDescent="0.25">
      <c r="A325" s="18" t="s">
        <v>1710</v>
      </c>
      <c r="B325" s="63" t="s">
        <v>654</v>
      </c>
      <c r="C325" s="97" t="s">
        <v>369</v>
      </c>
      <c r="D325" s="98" t="s">
        <v>369</v>
      </c>
      <c r="E325" s="28"/>
      <c r="F325" s="84" t="str">
        <f t="shared" si="7"/>
        <v/>
      </c>
      <c r="G325" s="84" t="str">
        <f t="shared" si="8"/>
        <v/>
      </c>
    </row>
    <row r="326" spans="1:7" x14ac:dyDescent="0.25">
      <c r="A326" s="18" t="s">
        <v>1711</v>
      </c>
      <c r="B326" s="18" t="s">
        <v>881</v>
      </c>
      <c r="C326" s="97" t="s">
        <v>369</v>
      </c>
      <c r="D326" s="98" t="s">
        <v>369</v>
      </c>
      <c r="E326" s="28"/>
      <c r="F326" s="84" t="str">
        <f t="shared" si="7"/>
        <v/>
      </c>
      <c r="G326" s="84" t="str">
        <f t="shared" si="8"/>
        <v/>
      </c>
    </row>
    <row r="327" spans="1:7" x14ac:dyDescent="0.25">
      <c r="A327" s="18" t="s">
        <v>1712</v>
      </c>
      <c r="B327" s="18" t="s">
        <v>99</v>
      </c>
      <c r="C327" s="83">
        <f>SUM(C309:C326)</f>
        <v>0</v>
      </c>
      <c r="D327" s="49">
        <f>SUM(D309:D326)</f>
        <v>0</v>
      </c>
      <c r="E327" s="28"/>
      <c r="F327" s="85">
        <f>SUM(F319:F326)</f>
        <v>0</v>
      </c>
      <c r="G327" s="85">
        <f>SUM(G319:G326)</f>
        <v>0</v>
      </c>
    </row>
    <row r="328" spans="1:7" x14ac:dyDescent="0.25">
      <c r="A328" s="18" t="s">
        <v>1713</v>
      </c>
      <c r="B328" s="18"/>
      <c r="C328" s="18"/>
      <c r="D328" s="18"/>
      <c r="E328" s="28"/>
      <c r="F328" s="28"/>
      <c r="G328" s="28"/>
    </row>
    <row r="329" spans="1:7" x14ac:dyDescent="0.25">
      <c r="A329" s="18" t="s">
        <v>1714</v>
      </c>
      <c r="B329" s="18"/>
      <c r="C329" s="18"/>
      <c r="D329" s="18"/>
      <c r="E329" s="28"/>
      <c r="F329" s="28"/>
      <c r="G329" s="28"/>
    </row>
    <row r="330" spans="1:7" x14ac:dyDescent="0.25">
      <c r="A330" s="18" t="s">
        <v>1715</v>
      </c>
      <c r="B330" s="18"/>
      <c r="C330" s="18"/>
      <c r="D330" s="18"/>
      <c r="E330" s="28"/>
      <c r="F330" s="28"/>
      <c r="G330" s="28"/>
    </row>
    <row r="331" spans="1:7" x14ac:dyDescent="0.25">
      <c r="A331" s="40"/>
      <c r="B331" s="40" t="s">
        <v>1716</v>
      </c>
      <c r="C331" s="40" t="s">
        <v>59</v>
      </c>
      <c r="D331" s="40" t="s">
        <v>861</v>
      </c>
      <c r="E331" s="40"/>
      <c r="F331" s="40" t="s">
        <v>523</v>
      </c>
      <c r="G331" s="40" t="s">
        <v>862</v>
      </c>
    </row>
    <row r="332" spans="1:7" x14ac:dyDescent="0.25">
      <c r="A332" s="18" t="s">
        <v>1717</v>
      </c>
      <c r="B332" s="63" t="s">
        <v>654</v>
      </c>
      <c r="C332" s="97" t="s">
        <v>369</v>
      </c>
      <c r="D332" s="98" t="s">
        <v>369</v>
      </c>
      <c r="E332" s="28"/>
      <c r="F332" s="84" t="str">
        <f t="shared" ref="F332:F349" si="9">IF($C$350=0,"",IF(C332="[for completion]","",IF(C332="","",C332/$C$350)))</f>
        <v/>
      </c>
      <c r="G332" s="84" t="str">
        <f t="shared" ref="G332:G349" si="10">IF($D$350=0,"",IF(D332="[for completion]","",IF(D332="","",D332/$D$350)))</f>
        <v/>
      </c>
    </row>
    <row r="333" spans="1:7" x14ac:dyDescent="0.25">
      <c r="A333" s="18" t="s">
        <v>1718</v>
      </c>
      <c r="B333" s="63" t="s">
        <v>654</v>
      </c>
      <c r="C333" s="97" t="s">
        <v>369</v>
      </c>
      <c r="D333" s="98" t="s">
        <v>369</v>
      </c>
      <c r="E333" s="28"/>
      <c r="F333" s="84" t="str">
        <f t="shared" si="9"/>
        <v/>
      </c>
      <c r="G333" s="84" t="str">
        <f t="shared" si="10"/>
        <v/>
      </c>
    </row>
    <row r="334" spans="1:7" x14ac:dyDescent="0.25">
      <c r="A334" s="18" t="s">
        <v>1719</v>
      </c>
      <c r="B334" s="63" t="s">
        <v>654</v>
      </c>
      <c r="C334" s="97" t="s">
        <v>369</v>
      </c>
      <c r="D334" s="98" t="s">
        <v>369</v>
      </c>
      <c r="E334" s="28"/>
      <c r="F334" s="84" t="str">
        <f t="shared" si="9"/>
        <v/>
      </c>
      <c r="G334" s="84" t="str">
        <f t="shared" si="10"/>
        <v/>
      </c>
    </row>
    <row r="335" spans="1:7" x14ac:dyDescent="0.25">
      <c r="A335" s="18" t="s">
        <v>1720</v>
      </c>
      <c r="B335" s="63" t="s">
        <v>654</v>
      </c>
      <c r="C335" s="97" t="s">
        <v>369</v>
      </c>
      <c r="D335" s="98" t="s">
        <v>369</v>
      </c>
      <c r="E335" s="28"/>
      <c r="F335" s="84" t="str">
        <f t="shared" si="9"/>
        <v/>
      </c>
      <c r="G335" s="84" t="str">
        <f t="shared" si="10"/>
        <v/>
      </c>
    </row>
    <row r="336" spans="1:7" x14ac:dyDescent="0.25">
      <c r="A336" s="18" t="s">
        <v>1721</v>
      </c>
      <c r="B336" s="63" t="s">
        <v>654</v>
      </c>
      <c r="C336" s="97" t="s">
        <v>369</v>
      </c>
      <c r="D336" s="98" t="s">
        <v>369</v>
      </c>
      <c r="E336" s="28"/>
      <c r="F336" s="84" t="str">
        <f t="shared" si="9"/>
        <v/>
      </c>
      <c r="G336" s="84" t="str">
        <f t="shared" si="10"/>
        <v/>
      </c>
    </row>
    <row r="337" spans="1:7" x14ac:dyDescent="0.25">
      <c r="A337" s="18" t="s">
        <v>1722</v>
      </c>
      <c r="B337" s="63" t="s">
        <v>654</v>
      </c>
      <c r="C337" s="97" t="s">
        <v>369</v>
      </c>
      <c r="D337" s="98" t="s">
        <v>369</v>
      </c>
      <c r="E337" s="28"/>
      <c r="F337" s="84" t="str">
        <f t="shared" si="9"/>
        <v/>
      </c>
      <c r="G337" s="84" t="str">
        <f t="shared" si="10"/>
        <v/>
      </c>
    </row>
    <row r="338" spans="1:7" x14ac:dyDescent="0.25">
      <c r="A338" s="18" t="s">
        <v>1723</v>
      </c>
      <c r="B338" s="63" t="s">
        <v>654</v>
      </c>
      <c r="C338" s="97" t="s">
        <v>369</v>
      </c>
      <c r="D338" s="98" t="s">
        <v>369</v>
      </c>
      <c r="E338" s="28"/>
      <c r="F338" s="84" t="str">
        <f t="shared" si="9"/>
        <v/>
      </c>
      <c r="G338" s="84" t="str">
        <f t="shared" si="10"/>
        <v/>
      </c>
    </row>
    <row r="339" spans="1:7" x14ac:dyDescent="0.25">
      <c r="A339" s="18" t="s">
        <v>1724</v>
      </c>
      <c r="B339" s="63" t="s">
        <v>654</v>
      </c>
      <c r="C339" s="97" t="s">
        <v>369</v>
      </c>
      <c r="D339" s="98" t="s">
        <v>369</v>
      </c>
      <c r="E339" s="28"/>
      <c r="F339" s="84" t="str">
        <f t="shared" si="9"/>
        <v/>
      </c>
      <c r="G339" s="84" t="str">
        <f t="shared" si="10"/>
        <v/>
      </c>
    </row>
    <row r="340" spans="1:7" x14ac:dyDescent="0.25">
      <c r="A340" s="18" t="s">
        <v>1725</v>
      </c>
      <c r="B340" s="63" t="s">
        <v>654</v>
      </c>
      <c r="C340" s="97" t="s">
        <v>369</v>
      </c>
      <c r="D340" s="98" t="s">
        <v>369</v>
      </c>
      <c r="E340" s="28"/>
      <c r="F340" s="84" t="str">
        <f t="shared" si="9"/>
        <v/>
      </c>
      <c r="G340" s="84" t="str">
        <f t="shared" si="10"/>
        <v/>
      </c>
    </row>
    <row r="341" spans="1:7" x14ac:dyDescent="0.25">
      <c r="A341" s="18" t="s">
        <v>1726</v>
      </c>
      <c r="B341" s="63" t="s">
        <v>654</v>
      </c>
      <c r="C341" s="97" t="s">
        <v>369</v>
      </c>
      <c r="D341" s="98" t="s">
        <v>369</v>
      </c>
      <c r="E341" s="28"/>
      <c r="F341" s="84" t="str">
        <f t="shared" si="9"/>
        <v/>
      </c>
      <c r="G341" s="84" t="str">
        <f t="shared" si="10"/>
        <v/>
      </c>
    </row>
    <row r="342" spans="1:7" x14ac:dyDescent="0.25">
      <c r="A342" s="18" t="s">
        <v>1727</v>
      </c>
      <c r="B342" s="63" t="s">
        <v>654</v>
      </c>
      <c r="C342" s="97" t="s">
        <v>369</v>
      </c>
      <c r="D342" s="98" t="s">
        <v>369</v>
      </c>
      <c r="E342" s="28"/>
      <c r="F342" s="84" t="str">
        <f t="shared" si="9"/>
        <v/>
      </c>
      <c r="G342" s="84" t="str">
        <f t="shared" si="10"/>
        <v/>
      </c>
    </row>
    <row r="343" spans="1:7" x14ac:dyDescent="0.25">
      <c r="A343" s="18" t="s">
        <v>1728</v>
      </c>
      <c r="B343" s="63" t="s">
        <v>654</v>
      </c>
      <c r="C343" s="97" t="s">
        <v>369</v>
      </c>
      <c r="D343" s="98" t="s">
        <v>369</v>
      </c>
      <c r="E343" s="28"/>
      <c r="F343" s="84" t="str">
        <f t="shared" si="9"/>
        <v/>
      </c>
      <c r="G343" s="84" t="str">
        <f t="shared" si="10"/>
        <v/>
      </c>
    </row>
    <row r="344" spans="1:7" x14ac:dyDescent="0.25">
      <c r="A344" s="18" t="s">
        <v>1729</v>
      </c>
      <c r="B344" s="63" t="s">
        <v>654</v>
      </c>
      <c r="C344" s="97" t="s">
        <v>369</v>
      </c>
      <c r="D344" s="98" t="s">
        <v>369</v>
      </c>
      <c r="E344" s="28"/>
      <c r="F344" s="84" t="str">
        <f t="shared" si="9"/>
        <v/>
      </c>
      <c r="G344" s="84" t="str">
        <f t="shared" si="10"/>
        <v/>
      </c>
    </row>
    <row r="345" spans="1:7" x14ac:dyDescent="0.25">
      <c r="A345" s="18" t="s">
        <v>1730</v>
      </c>
      <c r="B345" s="63" t="s">
        <v>654</v>
      </c>
      <c r="C345" s="97" t="s">
        <v>369</v>
      </c>
      <c r="D345" s="98" t="s">
        <v>369</v>
      </c>
      <c r="E345" s="28"/>
      <c r="F345" s="84" t="str">
        <f t="shared" si="9"/>
        <v/>
      </c>
      <c r="G345" s="84" t="str">
        <f t="shared" si="10"/>
        <v/>
      </c>
    </row>
    <row r="346" spans="1:7" x14ac:dyDescent="0.25">
      <c r="A346" s="18" t="s">
        <v>1731</v>
      </c>
      <c r="B346" s="63" t="s">
        <v>654</v>
      </c>
      <c r="C346" s="97" t="s">
        <v>369</v>
      </c>
      <c r="D346" s="98" t="s">
        <v>369</v>
      </c>
      <c r="E346" s="28"/>
      <c r="F346" s="84" t="str">
        <f t="shared" si="9"/>
        <v/>
      </c>
      <c r="G346" s="84" t="str">
        <f t="shared" si="10"/>
        <v/>
      </c>
    </row>
    <row r="347" spans="1:7" x14ac:dyDescent="0.25">
      <c r="A347" s="18" t="s">
        <v>1732</v>
      </c>
      <c r="B347" s="63" t="s">
        <v>654</v>
      </c>
      <c r="C347" s="97" t="s">
        <v>369</v>
      </c>
      <c r="D347" s="98" t="s">
        <v>369</v>
      </c>
      <c r="E347" s="28"/>
      <c r="F347" s="84" t="str">
        <f t="shared" si="9"/>
        <v/>
      </c>
      <c r="G347" s="84" t="str">
        <f t="shared" si="10"/>
        <v/>
      </c>
    </row>
    <row r="348" spans="1:7" x14ac:dyDescent="0.25">
      <c r="A348" s="18" t="s">
        <v>1733</v>
      </c>
      <c r="B348" s="63" t="s">
        <v>654</v>
      </c>
      <c r="C348" s="97" t="s">
        <v>369</v>
      </c>
      <c r="D348" s="98" t="s">
        <v>369</v>
      </c>
      <c r="E348" s="28"/>
      <c r="F348" s="84" t="str">
        <f t="shared" si="9"/>
        <v/>
      </c>
      <c r="G348" s="84" t="str">
        <f t="shared" si="10"/>
        <v/>
      </c>
    </row>
    <row r="349" spans="1:7" x14ac:dyDescent="0.25">
      <c r="A349" s="18" t="s">
        <v>1734</v>
      </c>
      <c r="B349" s="18" t="s">
        <v>881</v>
      </c>
      <c r="C349" s="97" t="s">
        <v>369</v>
      </c>
      <c r="D349" s="98" t="s">
        <v>369</v>
      </c>
      <c r="E349" s="28"/>
      <c r="F349" s="84" t="str">
        <f t="shared" si="9"/>
        <v/>
      </c>
      <c r="G349" s="84" t="str">
        <f t="shared" si="10"/>
        <v/>
      </c>
    </row>
    <row r="350" spans="1:7" x14ac:dyDescent="0.25">
      <c r="A350" s="18" t="s">
        <v>1735</v>
      </c>
      <c r="B350" s="18" t="s">
        <v>99</v>
      </c>
      <c r="C350" s="83">
        <f>SUM(C332:C349)</f>
        <v>0</v>
      </c>
      <c r="D350" s="49">
        <f>SUM(D332:D349)</f>
        <v>0</v>
      </c>
      <c r="E350" s="28"/>
      <c r="F350" s="85">
        <f>SUM(F332:F349)</f>
        <v>0</v>
      </c>
      <c r="G350" s="85">
        <f>SUM(G332:G349)</f>
        <v>0</v>
      </c>
    </row>
    <row r="351" spans="1:7" x14ac:dyDescent="0.25">
      <c r="A351" s="18" t="s">
        <v>1736</v>
      </c>
      <c r="B351" s="18"/>
      <c r="C351" s="18"/>
      <c r="D351" s="18"/>
      <c r="E351" s="28"/>
      <c r="F351" s="28"/>
      <c r="G351" s="28"/>
    </row>
    <row r="352" spans="1:7" x14ac:dyDescent="0.25">
      <c r="A352" s="18" t="s">
        <v>1737</v>
      </c>
      <c r="B352" s="18"/>
      <c r="C352" s="18"/>
      <c r="D352" s="18"/>
      <c r="E352" s="28"/>
      <c r="F352" s="28"/>
      <c r="G352" s="28"/>
    </row>
    <row r="353" spans="1:7" x14ac:dyDescent="0.25">
      <c r="A353" s="40"/>
      <c r="B353" s="40" t="s">
        <v>1738</v>
      </c>
      <c r="C353" s="40" t="s">
        <v>59</v>
      </c>
      <c r="D353" s="40" t="s">
        <v>861</v>
      </c>
      <c r="E353" s="40"/>
      <c r="F353" s="40" t="s">
        <v>523</v>
      </c>
      <c r="G353" s="40" t="s">
        <v>1739</v>
      </c>
    </row>
    <row r="354" spans="1:7" x14ac:dyDescent="0.25">
      <c r="A354" s="18" t="s">
        <v>1740</v>
      </c>
      <c r="B354" s="18" t="s">
        <v>911</v>
      </c>
      <c r="C354" s="97" t="s">
        <v>369</v>
      </c>
      <c r="D354" s="98" t="s">
        <v>369</v>
      </c>
      <c r="E354" s="28"/>
      <c r="F354" s="84" t="str">
        <f t="shared" ref="F354:F363" si="11">IF($C$364=0,"",IF(C354="[for completion]","",IF(C354="","",C354/$C$364)))</f>
        <v/>
      </c>
      <c r="G354" s="84" t="str">
        <f t="shared" ref="G354:G363" si="12">IF($D$364=0,"",IF(D354="[for completion]","",IF(D354="","",D354/$D$364)))</f>
        <v/>
      </c>
    </row>
    <row r="355" spans="1:7" x14ac:dyDescent="0.25">
      <c r="A355" s="18" t="s">
        <v>1741</v>
      </c>
      <c r="B355" s="18" t="s">
        <v>913</v>
      </c>
      <c r="C355" s="97" t="s">
        <v>369</v>
      </c>
      <c r="D355" s="98" t="s">
        <v>369</v>
      </c>
      <c r="E355" s="28"/>
      <c r="F355" s="84" t="str">
        <f t="shared" si="11"/>
        <v/>
      </c>
      <c r="G355" s="84" t="str">
        <f t="shared" si="12"/>
        <v/>
      </c>
    </row>
    <row r="356" spans="1:7" x14ac:dyDescent="0.25">
      <c r="A356" s="18" t="s">
        <v>1742</v>
      </c>
      <c r="B356" s="18" t="s">
        <v>915</v>
      </c>
      <c r="C356" s="97" t="s">
        <v>369</v>
      </c>
      <c r="D356" s="98" t="s">
        <v>369</v>
      </c>
      <c r="E356" s="28"/>
      <c r="F356" s="84" t="str">
        <f t="shared" si="11"/>
        <v/>
      </c>
      <c r="G356" s="84" t="str">
        <f t="shared" si="12"/>
        <v/>
      </c>
    </row>
    <row r="357" spans="1:7" x14ac:dyDescent="0.25">
      <c r="A357" s="18" t="s">
        <v>1743</v>
      </c>
      <c r="B357" s="18" t="s">
        <v>917</v>
      </c>
      <c r="C357" s="97" t="s">
        <v>369</v>
      </c>
      <c r="D357" s="98" t="s">
        <v>369</v>
      </c>
      <c r="E357" s="28"/>
      <c r="F357" s="84" t="str">
        <f t="shared" si="11"/>
        <v/>
      </c>
      <c r="G357" s="84" t="str">
        <f t="shared" si="12"/>
        <v/>
      </c>
    </row>
    <row r="358" spans="1:7" x14ac:dyDescent="0.25">
      <c r="A358" s="18" t="s">
        <v>1744</v>
      </c>
      <c r="B358" s="18" t="s">
        <v>919</v>
      </c>
      <c r="C358" s="97" t="s">
        <v>369</v>
      </c>
      <c r="D358" s="98" t="s">
        <v>369</v>
      </c>
      <c r="E358" s="28"/>
      <c r="F358" s="84" t="str">
        <f t="shared" si="11"/>
        <v/>
      </c>
      <c r="G358" s="84" t="str">
        <f t="shared" si="12"/>
        <v/>
      </c>
    </row>
    <row r="359" spans="1:7" x14ac:dyDescent="0.25">
      <c r="A359" s="18" t="s">
        <v>1745</v>
      </c>
      <c r="B359" s="18" t="s">
        <v>921</v>
      </c>
      <c r="C359" s="97" t="s">
        <v>369</v>
      </c>
      <c r="D359" s="98" t="s">
        <v>369</v>
      </c>
      <c r="E359" s="28"/>
      <c r="F359" s="84" t="str">
        <f t="shared" si="11"/>
        <v/>
      </c>
      <c r="G359" s="84" t="str">
        <f t="shared" si="12"/>
        <v/>
      </c>
    </row>
    <row r="360" spans="1:7" x14ac:dyDescent="0.25">
      <c r="A360" s="18" t="s">
        <v>1746</v>
      </c>
      <c r="B360" s="18" t="s">
        <v>923</v>
      </c>
      <c r="C360" s="97" t="s">
        <v>369</v>
      </c>
      <c r="D360" s="98" t="s">
        <v>369</v>
      </c>
      <c r="E360" s="28"/>
      <c r="F360" s="84" t="str">
        <f t="shared" si="11"/>
        <v/>
      </c>
      <c r="G360" s="84" t="str">
        <f t="shared" si="12"/>
        <v/>
      </c>
    </row>
    <row r="361" spans="1:7" x14ac:dyDescent="0.25">
      <c r="A361" s="18" t="s">
        <v>1747</v>
      </c>
      <c r="B361" s="18" t="s">
        <v>925</v>
      </c>
      <c r="C361" s="97" t="s">
        <v>369</v>
      </c>
      <c r="D361" s="98" t="s">
        <v>369</v>
      </c>
      <c r="E361" s="28"/>
      <c r="F361" s="84" t="str">
        <f t="shared" si="11"/>
        <v/>
      </c>
      <c r="G361" s="84" t="str">
        <f t="shared" si="12"/>
        <v/>
      </c>
    </row>
    <row r="362" spans="1:7" x14ac:dyDescent="0.25">
      <c r="A362" s="18" t="s">
        <v>1748</v>
      </c>
      <c r="B362" s="18" t="s">
        <v>927</v>
      </c>
      <c r="C362" s="97" t="s">
        <v>369</v>
      </c>
      <c r="D362" s="98" t="s">
        <v>369</v>
      </c>
      <c r="E362" s="28"/>
      <c r="F362" s="84" t="str">
        <f t="shared" si="11"/>
        <v/>
      </c>
      <c r="G362" s="84" t="str">
        <f t="shared" si="12"/>
        <v/>
      </c>
    </row>
    <row r="363" spans="1:7" x14ac:dyDescent="0.25">
      <c r="A363" s="18" t="s">
        <v>1749</v>
      </c>
      <c r="B363" s="18" t="s">
        <v>881</v>
      </c>
      <c r="C363" s="97" t="s">
        <v>369</v>
      </c>
      <c r="D363" s="98" t="s">
        <v>369</v>
      </c>
      <c r="E363" s="28"/>
      <c r="F363" s="84" t="str">
        <f t="shared" si="11"/>
        <v/>
      </c>
      <c r="G363" s="84" t="str">
        <f t="shared" si="12"/>
        <v/>
      </c>
    </row>
    <row r="364" spans="1:7" x14ac:dyDescent="0.25">
      <c r="A364" s="18" t="s">
        <v>1750</v>
      </c>
      <c r="B364" s="18" t="s">
        <v>99</v>
      </c>
      <c r="C364" s="83">
        <f>SUM(C354:C363)</f>
        <v>0</v>
      </c>
      <c r="D364" s="49">
        <f>SUM(D354:D363)</f>
        <v>0</v>
      </c>
      <c r="E364" s="28"/>
      <c r="F364" s="85">
        <f>SUM(F354:F363)</f>
        <v>0</v>
      </c>
      <c r="G364" s="85">
        <f>SUM(G354:G363)</f>
        <v>0</v>
      </c>
    </row>
    <row r="365" spans="1:7" x14ac:dyDescent="0.25">
      <c r="A365" s="18" t="s">
        <v>1751</v>
      </c>
      <c r="B365" s="18"/>
      <c r="C365" s="18"/>
      <c r="D365" s="18"/>
      <c r="E365" s="28"/>
      <c r="F365" s="28"/>
      <c r="G365" s="28"/>
    </row>
    <row r="366" spans="1:7" x14ac:dyDescent="0.25">
      <c r="A366" s="40"/>
      <c r="B366" s="40" t="s">
        <v>1752</v>
      </c>
      <c r="C366" s="40" t="s">
        <v>59</v>
      </c>
      <c r="D366" s="40" t="s">
        <v>861</v>
      </c>
      <c r="E366" s="40"/>
      <c r="F366" s="40" t="s">
        <v>523</v>
      </c>
      <c r="G366" s="40" t="s">
        <v>1739</v>
      </c>
    </row>
    <row r="367" spans="1:7" x14ac:dyDescent="0.25">
      <c r="A367" s="18" t="s">
        <v>1753</v>
      </c>
      <c r="B367" s="18" t="s">
        <v>933</v>
      </c>
      <c r="C367" s="97" t="s">
        <v>369</v>
      </c>
      <c r="D367" s="98" t="s">
        <v>369</v>
      </c>
      <c r="E367" s="28"/>
      <c r="F367" s="84" t="str">
        <f t="shared" ref="F367:F373" si="13">IF($C$374=0,"",IF(C367="[for completion]","",IF(C367="","",C367/$C$374)))</f>
        <v/>
      </c>
      <c r="G367" s="84" t="str">
        <f t="shared" ref="G367:G373" si="14">IF($D$374=0,"",IF(D367="[for completion]","",IF(D367="","",D367/$D$374)))</f>
        <v/>
      </c>
    </row>
    <row r="368" spans="1:7" x14ac:dyDescent="0.25">
      <c r="A368" s="18" t="s">
        <v>1754</v>
      </c>
      <c r="B368" s="61" t="s">
        <v>935</v>
      </c>
      <c r="C368" s="97" t="s">
        <v>369</v>
      </c>
      <c r="D368" s="98" t="s">
        <v>369</v>
      </c>
      <c r="E368" s="28"/>
      <c r="F368" s="84" t="str">
        <f t="shared" si="13"/>
        <v/>
      </c>
      <c r="G368" s="84" t="str">
        <f t="shared" si="14"/>
        <v/>
      </c>
    </row>
    <row r="369" spans="1:7" x14ac:dyDescent="0.25">
      <c r="A369" s="18" t="s">
        <v>1755</v>
      </c>
      <c r="B369" s="18" t="s">
        <v>937</v>
      </c>
      <c r="C369" s="97" t="s">
        <v>369</v>
      </c>
      <c r="D369" s="98" t="s">
        <v>369</v>
      </c>
      <c r="E369" s="28"/>
      <c r="F369" s="84" t="str">
        <f t="shared" si="13"/>
        <v/>
      </c>
      <c r="G369" s="84" t="str">
        <f t="shared" si="14"/>
        <v/>
      </c>
    </row>
    <row r="370" spans="1:7" x14ac:dyDescent="0.25">
      <c r="A370" s="18" t="s">
        <v>1756</v>
      </c>
      <c r="B370" s="18" t="s">
        <v>939</v>
      </c>
      <c r="C370" s="97" t="s">
        <v>369</v>
      </c>
      <c r="D370" s="98" t="s">
        <v>369</v>
      </c>
      <c r="E370" s="28"/>
      <c r="F370" s="84" t="str">
        <f t="shared" si="13"/>
        <v/>
      </c>
      <c r="G370" s="84" t="str">
        <f t="shared" si="14"/>
        <v/>
      </c>
    </row>
    <row r="371" spans="1:7" x14ac:dyDescent="0.25">
      <c r="A371" s="18" t="s">
        <v>1757</v>
      </c>
      <c r="B371" s="18" t="s">
        <v>941</v>
      </c>
      <c r="C371" s="97" t="s">
        <v>369</v>
      </c>
      <c r="D371" s="98" t="s">
        <v>369</v>
      </c>
      <c r="E371" s="28"/>
      <c r="F371" s="84" t="str">
        <f t="shared" si="13"/>
        <v/>
      </c>
      <c r="G371" s="84" t="str">
        <f t="shared" si="14"/>
        <v/>
      </c>
    </row>
    <row r="372" spans="1:7" x14ac:dyDescent="0.25">
      <c r="A372" s="18" t="s">
        <v>1758</v>
      </c>
      <c r="B372" s="18" t="s">
        <v>943</v>
      </c>
      <c r="C372" s="97" t="s">
        <v>369</v>
      </c>
      <c r="D372" s="98" t="s">
        <v>369</v>
      </c>
      <c r="E372" s="28"/>
      <c r="F372" s="84" t="str">
        <f t="shared" si="13"/>
        <v/>
      </c>
      <c r="G372" s="84" t="str">
        <f t="shared" si="14"/>
        <v/>
      </c>
    </row>
    <row r="373" spans="1:7" x14ac:dyDescent="0.25">
      <c r="A373" s="18" t="s">
        <v>1759</v>
      </c>
      <c r="B373" s="18" t="s">
        <v>945</v>
      </c>
      <c r="C373" s="97" t="s">
        <v>369</v>
      </c>
      <c r="D373" s="98" t="s">
        <v>369</v>
      </c>
      <c r="E373" s="28"/>
      <c r="F373" s="84" t="str">
        <f t="shared" si="13"/>
        <v/>
      </c>
      <c r="G373" s="84" t="str">
        <f t="shared" si="14"/>
        <v/>
      </c>
    </row>
    <row r="374" spans="1:7" x14ac:dyDescent="0.25">
      <c r="A374" s="18" t="s">
        <v>1760</v>
      </c>
      <c r="B374" s="18" t="s">
        <v>99</v>
      </c>
      <c r="C374" s="83">
        <f>SUM(C367:C373)</f>
        <v>0</v>
      </c>
      <c r="D374" s="49">
        <f>SUM(D367:D373)</f>
        <v>0</v>
      </c>
      <c r="E374" s="28"/>
      <c r="F374" s="85">
        <f>SUM(F367:F373)</f>
        <v>0</v>
      </c>
      <c r="G374" s="85">
        <f>SUM(G367:G373)</f>
        <v>0</v>
      </c>
    </row>
    <row r="375" spans="1:7" x14ac:dyDescent="0.25">
      <c r="A375" s="18" t="s">
        <v>1761</v>
      </c>
      <c r="B375" s="18"/>
      <c r="C375" s="18"/>
      <c r="D375" s="18"/>
      <c r="E375" s="28"/>
      <c r="F375" s="28"/>
      <c r="G375" s="28"/>
    </row>
    <row r="376" spans="1:7" x14ac:dyDescent="0.25">
      <c r="A376" s="40"/>
      <c r="B376" s="40" t="s">
        <v>1762</v>
      </c>
      <c r="C376" s="40" t="s">
        <v>59</v>
      </c>
      <c r="D376" s="40" t="s">
        <v>861</v>
      </c>
      <c r="E376" s="40"/>
      <c r="F376" s="40" t="s">
        <v>523</v>
      </c>
      <c r="G376" s="40" t="s">
        <v>1739</v>
      </c>
    </row>
    <row r="377" spans="1:7" x14ac:dyDescent="0.25">
      <c r="A377" s="18" t="s">
        <v>1763</v>
      </c>
      <c r="B377" s="18" t="s">
        <v>1764</v>
      </c>
      <c r="C377" s="97" t="s">
        <v>369</v>
      </c>
      <c r="D377" s="98" t="s">
        <v>369</v>
      </c>
      <c r="E377" s="28"/>
      <c r="F377" s="84" t="str">
        <f>IF($C$381=0,"",IF(C377="[for completion]","",IF(C377="","",C377/$C$381)))</f>
        <v/>
      </c>
      <c r="G377" s="84" t="str">
        <f>IF($D$381=0,"",IF(D377="[for completion]","",IF(D377="","",D377/$D$381)))</f>
        <v/>
      </c>
    </row>
    <row r="378" spans="1:7" x14ac:dyDescent="0.25">
      <c r="A378" s="18" t="s">
        <v>1765</v>
      </c>
      <c r="B378" s="61" t="s">
        <v>1167</v>
      </c>
      <c r="C378" s="97" t="s">
        <v>369</v>
      </c>
      <c r="D378" s="98" t="s">
        <v>369</v>
      </c>
      <c r="E378" s="28"/>
      <c r="F378" s="84" t="str">
        <f>IF($C$381=0,"",IF(C378="[for completion]","",IF(C378="","",C378/$C$381)))</f>
        <v/>
      </c>
      <c r="G378" s="84" t="str">
        <f>IF($D$381=0,"",IF(D378="[for completion]","",IF(D378="","",D378/$D$381)))</f>
        <v/>
      </c>
    </row>
    <row r="379" spans="1:7" x14ac:dyDescent="0.25">
      <c r="A379" s="18" t="s">
        <v>1766</v>
      </c>
      <c r="B379" s="18" t="s">
        <v>945</v>
      </c>
      <c r="C379" s="97" t="s">
        <v>369</v>
      </c>
      <c r="D379" s="98" t="s">
        <v>369</v>
      </c>
      <c r="E379" s="28"/>
      <c r="F379" s="84" t="str">
        <f>IF($C$381=0,"",IF(C379="[for completion]","",IF(C379="","",C379/$C$381)))</f>
        <v/>
      </c>
      <c r="G379" s="84" t="str">
        <f>IF($D$381=0,"",IF(D379="[for completion]","",IF(D379="","",D379/$D$381)))</f>
        <v/>
      </c>
    </row>
    <row r="380" spans="1:7" x14ac:dyDescent="0.25">
      <c r="A380" s="18" t="s">
        <v>1767</v>
      </c>
      <c r="B380" s="18" t="s">
        <v>881</v>
      </c>
      <c r="C380" s="97" t="s">
        <v>369</v>
      </c>
      <c r="D380" s="98" t="s">
        <v>369</v>
      </c>
      <c r="E380" s="28"/>
      <c r="F380" s="84" t="str">
        <f>IF($C$381=0,"",IF(C380="[for completion]","",IF(C380="","",C380/$C$381)))</f>
        <v/>
      </c>
      <c r="G380" s="84" t="str">
        <f>IF($D$381=0,"",IF(D380="[for completion]","",IF(D380="","",D380/$D$381)))</f>
        <v/>
      </c>
    </row>
    <row r="381" spans="1:7" x14ac:dyDescent="0.25">
      <c r="A381" s="18" t="s">
        <v>1768</v>
      </c>
      <c r="B381" s="18" t="s">
        <v>99</v>
      </c>
      <c r="C381" s="83">
        <f>SUM(C377:C380)</f>
        <v>0</v>
      </c>
      <c r="D381" s="49">
        <f>SUM(D377:D380)</f>
        <v>0</v>
      </c>
      <c r="E381" s="28"/>
      <c r="F381" s="85">
        <f>SUM(F377:F380)</f>
        <v>0</v>
      </c>
      <c r="G381" s="85">
        <f>SUM(G377:G380)</f>
        <v>0</v>
      </c>
    </row>
    <row r="382" spans="1:7" x14ac:dyDescent="0.25">
      <c r="A382" s="18" t="s">
        <v>1769</v>
      </c>
      <c r="B382" s="18"/>
      <c r="C382" s="85"/>
      <c r="D382" s="18"/>
      <c r="E382" s="19"/>
      <c r="F382" s="19"/>
      <c r="G382" s="19"/>
    </row>
    <row r="383" spans="1:7" x14ac:dyDescent="0.25">
      <c r="A383" s="40"/>
      <c r="B383" s="41" t="s">
        <v>957</v>
      </c>
      <c r="C383" s="40" t="s">
        <v>59</v>
      </c>
      <c r="D383" s="40" t="s">
        <v>861</v>
      </c>
      <c r="E383" s="40"/>
      <c r="F383" s="40" t="s">
        <v>523</v>
      </c>
      <c r="G383" s="40" t="s">
        <v>862</v>
      </c>
    </row>
    <row r="384" spans="1:7" x14ac:dyDescent="0.25">
      <c r="A384" s="18" t="s">
        <v>1770</v>
      </c>
      <c r="B384" s="63" t="s">
        <v>654</v>
      </c>
      <c r="C384" s="18" t="s">
        <v>369</v>
      </c>
      <c r="D384" s="18" t="s">
        <v>369</v>
      </c>
      <c r="E384" s="19"/>
      <c r="F384" s="84" t="str">
        <f t="shared" ref="F384:F401" si="15">IF($C$402=0,"",IF(C384="[for completion]","",IF(C384="","",C384/$C$402)))</f>
        <v/>
      </c>
      <c r="G384" s="84" t="str">
        <f t="shared" ref="G384:G401" si="16">IF($D$402=0,"",IF(D384="[for completion]","",IF(D384="","",D384/$D$402)))</f>
        <v/>
      </c>
    </row>
    <row r="385" spans="1:7" x14ac:dyDescent="0.25">
      <c r="A385" s="18" t="s">
        <v>1771</v>
      </c>
      <c r="B385" s="63" t="s">
        <v>654</v>
      </c>
      <c r="C385" s="18" t="s">
        <v>369</v>
      </c>
      <c r="D385" s="18" t="s">
        <v>369</v>
      </c>
      <c r="E385" s="19"/>
      <c r="F385" s="84" t="str">
        <f t="shared" si="15"/>
        <v/>
      </c>
      <c r="G385" s="84" t="str">
        <f t="shared" si="16"/>
        <v/>
      </c>
    </row>
    <row r="386" spans="1:7" x14ac:dyDescent="0.25">
      <c r="A386" s="18" t="s">
        <v>1772</v>
      </c>
      <c r="B386" s="63" t="s">
        <v>654</v>
      </c>
      <c r="C386" s="18" t="s">
        <v>369</v>
      </c>
      <c r="D386" s="18" t="s">
        <v>369</v>
      </c>
      <c r="E386" s="19"/>
      <c r="F386" s="84" t="str">
        <f t="shared" si="15"/>
        <v/>
      </c>
      <c r="G386" s="84" t="str">
        <f t="shared" si="16"/>
        <v/>
      </c>
    </row>
    <row r="387" spans="1:7" x14ac:dyDescent="0.25">
      <c r="A387" s="18" t="s">
        <v>1773</v>
      </c>
      <c r="B387" s="63" t="s">
        <v>654</v>
      </c>
      <c r="C387" s="18" t="s">
        <v>369</v>
      </c>
      <c r="D387" s="18" t="s">
        <v>369</v>
      </c>
      <c r="E387" s="19"/>
      <c r="F387" s="84" t="str">
        <f t="shared" si="15"/>
        <v/>
      </c>
      <c r="G387" s="84" t="str">
        <f t="shared" si="16"/>
        <v/>
      </c>
    </row>
    <row r="388" spans="1:7" x14ac:dyDescent="0.25">
      <c r="A388" s="18" t="s">
        <v>1774</v>
      </c>
      <c r="B388" s="63" t="s">
        <v>654</v>
      </c>
      <c r="C388" s="18" t="s">
        <v>369</v>
      </c>
      <c r="D388" s="18" t="s">
        <v>369</v>
      </c>
      <c r="E388" s="19"/>
      <c r="F388" s="84" t="str">
        <f t="shared" si="15"/>
        <v/>
      </c>
      <c r="G388" s="84" t="str">
        <f t="shared" si="16"/>
        <v/>
      </c>
    </row>
    <row r="389" spans="1:7" x14ac:dyDescent="0.25">
      <c r="A389" s="18" t="s">
        <v>1775</v>
      </c>
      <c r="B389" s="63" t="s">
        <v>654</v>
      </c>
      <c r="C389" s="18" t="s">
        <v>369</v>
      </c>
      <c r="D389" s="18" t="s">
        <v>369</v>
      </c>
      <c r="E389" s="19"/>
      <c r="F389" s="84" t="str">
        <f t="shared" si="15"/>
        <v/>
      </c>
      <c r="G389" s="84" t="str">
        <f t="shared" si="16"/>
        <v/>
      </c>
    </row>
    <row r="390" spans="1:7" x14ac:dyDescent="0.25">
      <c r="A390" s="18" t="s">
        <v>1776</v>
      </c>
      <c r="B390" s="63" t="s">
        <v>654</v>
      </c>
      <c r="C390" s="18" t="s">
        <v>369</v>
      </c>
      <c r="D390" s="18" t="s">
        <v>369</v>
      </c>
      <c r="E390" s="19"/>
      <c r="F390" s="84" t="str">
        <f t="shared" si="15"/>
        <v/>
      </c>
      <c r="G390" s="84" t="str">
        <f t="shared" si="16"/>
        <v/>
      </c>
    </row>
    <row r="391" spans="1:7" x14ac:dyDescent="0.25">
      <c r="A391" s="18" t="s">
        <v>1777</v>
      </c>
      <c r="B391" s="63" t="s">
        <v>654</v>
      </c>
      <c r="C391" s="18" t="s">
        <v>369</v>
      </c>
      <c r="D391" s="18" t="s">
        <v>369</v>
      </c>
      <c r="E391" s="19"/>
      <c r="F391" s="84" t="str">
        <f t="shared" si="15"/>
        <v/>
      </c>
      <c r="G391" s="84" t="str">
        <f t="shared" si="16"/>
        <v/>
      </c>
    </row>
    <row r="392" spans="1:7" x14ac:dyDescent="0.25">
      <c r="A392" s="18" t="s">
        <v>1778</v>
      </c>
      <c r="B392" s="63" t="s">
        <v>654</v>
      </c>
      <c r="C392" s="18" t="s">
        <v>369</v>
      </c>
      <c r="D392" s="18" t="s">
        <v>369</v>
      </c>
      <c r="E392" s="19"/>
      <c r="F392" s="84" t="str">
        <f t="shared" si="15"/>
        <v/>
      </c>
      <c r="G392" s="84" t="str">
        <f t="shared" si="16"/>
        <v/>
      </c>
    </row>
    <row r="393" spans="1:7" x14ac:dyDescent="0.25">
      <c r="A393" s="18" t="s">
        <v>1779</v>
      </c>
      <c r="B393" s="63" t="s">
        <v>654</v>
      </c>
      <c r="C393" s="18" t="s">
        <v>369</v>
      </c>
      <c r="D393" s="18" t="s">
        <v>369</v>
      </c>
      <c r="E393" s="19"/>
      <c r="F393" s="84" t="str">
        <f t="shared" si="15"/>
        <v/>
      </c>
      <c r="G393" s="84" t="str">
        <f t="shared" si="16"/>
        <v/>
      </c>
    </row>
    <row r="394" spans="1:7" x14ac:dyDescent="0.25">
      <c r="A394" s="18" t="s">
        <v>1780</v>
      </c>
      <c r="B394" s="63" t="s">
        <v>654</v>
      </c>
      <c r="C394" s="18" t="s">
        <v>369</v>
      </c>
      <c r="D394" s="18" t="s">
        <v>369</v>
      </c>
      <c r="E394" s="19"/>
      <c r="F394" s="84" t="str">
        <f t="shared" si="15"/>
        <v/>
      </c>
      <c r="G394" s="84" t="str">
        <f t="shared" si="16"/>
        <v/>
      </c>
    </row>
    <row r="395" spans="1:7" x14ac:dyDescent="0.25">
      <c r="A395" s="18" t="s">
        <v>1781</v>
      </c>
      <c r="B395" s="63" t="s">
        <v>654</v>
      </c>
      <c r="C395" s="18" t="s">
        <v>369</v>
      </c>
      <c r="D395" s="18" t="s">
        <v>369</v>
      </c>
      <c r="E395" s="19"/>
      <c r="F395" s="84" t="str">
        <f t="shared" si="15"/>
        <v/>
      </c>
      <c r="G395" s="84" t="str">
        <f t="shared" si="16"/>
        <v/>
      </c>
    </row>
    <row r="396" spans="1:7" x14ac:dyDescent="0.25">
      <c r="A396" s="18" t="s">
        <v>1782</v>
      </c>
      <c r="B396" s="63" t="s">
        <v>654</v>
      </c>
      <c r="C396" s="18" t="s">
        <v>369</v>
      </c>
      <c r="D396" s="18" t="s">
        <v>369</v>
      </c>
      <c r="E396" s="19"/>
      <c r="F396" s="84" t="str">
        <f t="shared" si="15"/>
        <v/>
      </c>
      <c r="G396" s="84" t="str">
        <f t="shared" si="16"/>
        <v/>
      </c>
    </row>
    <row r="397" spans="1:7" x14ac:dyDescent="0.25">
      <c r="A397" s="18" t="s">
        <v>1783</v>
      </c>
      <c r="B397" s="63" t="s">
        <v>654</v>
      </c>
      <c r="C397" s="18" t="s">
        <v>369</v>
      </c>
      <c r="D397" s="18" t="s">
        <v>369</v>
      </c>
      <c r="E397" s="19"/>
      <c r="F397" s="84" t="str">
        <f t="shared" si="15"/>
        <v/>
      </c>
      <c r="G397" s="84" t="str">
        <f t="shared" si="16"/>
        <v/>
      </c>
    </row>
    <row r="398" spans="1:7" x14ac:dyDescent="0.25">
      <c r="A398" s="18" t="s">
        <v>1784</v>
      </c>
      <c r="B398" s="63" t="s">
        <v>654</v>
      </c>
      <c r="C398" s="18" t="s">
        <v>369</v>
      </c>
      <c r="D398" s="18" t="s">
        <v>369</v>
      </c>
      <c r="E398" s="19"/>
      <c r="F398" s="84" t="str">
        <f t="shared" si="15"/>
        <v/>
      </c>
      <c r="G398" s="84" t="str">
        <f t="shared" si="16"/>
        <v/>
      </c>
    </row>
    <row r="399" spans="1:7" x14ac:dyDescent="0.25">
      <c r="A399" s="18" t="s">
        <v>1785</v>
      </c>
      <c r="B399" s="63" t="s">
        <v>654</v>
      </c>
      <c r="C399" s="18" t="s">
        <v>369</v>
      </c>
      <c r="D399" s="18" t="s">
        <v>369</v>
      </c>
      <c r="E399" s="19"/>
      <c r="F399" s="84" t="str">
        <f t="shared" si="15"/>
        <v/>
      </c>
      <c r="G399" s="84" t="str">
        <f t="shared" si="16"/>
        <v/>
      </c>
    </row>
    <row r="400" spans="1:7" x14ac:dyDescent="0.25">
      <c r="A400" s="18" t="s">
        <v>1786</v>
      </c>
      <c r="B400" s="63" t="s">
        <v>654</v>
      </c>
      <c r="C400" s="18" t="s">
        <v>369</v>
      </c>
      <c r="D400" s="18" t="s">
        <v>369</v>
      </c>
      <c r="E400" s="19"/>
      <c r="F400" s="84" t="str">
        <f t="shared" si="15"/>
        <v/>
      </c>
      <c r="G400" s="84" t="str">
        <f t="shared" si="16"/>
        <v/>
      </c>
    </row>
    <row r="401" spans="1:7" x14ac:dyDescent="0.25">
      <c r="A401" s="18" t="s">
        <v>1787</v>
      </c>
      <c r="B401" s="18" t="s">
        <v>881</v>
      </c>
      <c r="C401" s="18" t="s">
        <v>369</v>
      </c>
      <c r="D401" s="18" t="s">
        <v>369</v>
      </c>
      <c r="E401" s="19"/>
      <c r="F401" s="84" t="str">
        <f t="shared" si="15"/>
        <v/>
      </c>
      <c r="G401" s="84" t="str">
        <f t="shared" si="16"/>
        <v/>
      </c>
    </row>
    <row r="402" spans="1:7" x14ac:dyDescent="0.25">
      <c r="A402" s="18" t="s">
        <v>1788</v>
      </c>
      <c r="B402" s="18" t="s">
        <v>99</v>
      </c>
      <c r="C402" s="83">
        <f>SUM(C384:C401)</f>
        <v>0</v>
      </c>
      <c r="D402" s="18">
        <f>SUM(D384:D401)</f>
        <v>0</v>
      </c>
      <c r="E402" s="19"/>
      <c r="F402" s="109">
        <f>SUM(F384:F401)</f>
        <v>0</v>
      </c>
      <c r="G402" s="109">
        <f>SUM(G384:G401)</f>
        <v>0</v>
      </c>
    </row>
    <row r="403" spans="1:7" x14ac:dyDescent="0.25">
      <c r="A403" s="18" t="s">
        <v>1789</v>
      </c>
      <c r="B403" s="18"/>
      <c r="C403" s="85"/>
      <c r="D403" s="18"/>
      <c r="E403" s="19"/>
      <c r="F403" s="19"/>
      <c r="G403" s="19"/>
    </row>
    <row r="404" spans="1:7" x14ac:dyDescent="0.25">
      <c r="A404" s="18" t="s">
        <v>1790</v>
      </c>
      <c r="B404" s="18"/>
      <c r="C404" s="85"/>
      <c r="D404" s="18"/>
      <c r="E404" s="19"/>
      <c r="F404" s="19"/>
      <c r="G404" s="19"/>
    </row>
    <row r="405" spans="1:7" x14ac:dyDescent="0.25">
      <c r="A405" s="18" t="s">
        <v>1791</v>
      </c>
      <c r="B405" s="18"/>
      <c r="C405" s="85"/>
      <c r="D405" s="18"/>
      <c r="E405" s="19"/>
      <c r="F405" s="19"/>
      <c r="G405" s="19"/>
    </row>
    <row r="406" spans="1:7" x14ac:dyDescent="0.25">
      <c r="A406" s="18" t="s">
        <v>1792</v>
      </c>
      <c r="B406" s="18"/>
      <c r="C406" s="85"/>
      <c r="D406" s="18"/>
      <c r="E406" s="19"/>
      <c r="F406" s="19"/>
      <c r="G406" s="19"/>
    </row>
    <row r="407" spans="1:7" x14ac:dyDescent="0.25">
      <c r="A407" s="18" t="s">
        <v>1793</v>
      </c>
      <c r="B407" s="18"/>
      <c r="C407" s="85"/>
      <c r="D407" s="18"/>
      <c r="E407" s="19"/>
      <c r="F407" s="19"/>
      <c r="G407" s="19"/>
    </row>
    <row r="408" spans="1:7" x14ac:dyDescent="0.25">
      <c r="A408" s="18" t="s">
        <v>1794</v>
      </c>
      <c r="B408" s="18"/>
      <c r="C408" s="85"/>
      <c r="D408" s="18"/>
      <c r="E408" s="19"/>
      <c r="F408" s="19"/>
      <c r="G408" s="19"/>
    </row>
    <row r="409" spans="1:7" x14ac:dyDescent="0.25">
      <c r="A409" s="18" t="s">
        <v>1795</v>
      </c>
      <c r="B409" s="18"/>
      <c r="C409" s="85"/>
      <c r="D409" s="18"/>
      <c r="E409" s="19"/>
      <c r="F409" s="19"/>
      <c r="G409" s="19"/>
    </row>
    <row r="410" spans="1:7" x14ac:dyDescent="0.25">
      <c r="A410" s="18" t="s">
        <v>1796</v>
      </c>
      <c r="B410" s="18"/>
      <c r="C410" s="85"/>
      <c r="D410" s="18"/>
      <c r="E410" s="19"/>
      <c r="F410" s="19"/>
      <c r="G410" s="19"/>
    </row>
    <row r="411" spans="1:7" x14ac:dyDescent="0.25">
      <c r="A411" s="18" t="s">
        <v>1797</v>
      </c>
      <c r="B411" s="18"/>
      <c r="C411" s="85"/>
      <c r="D411" s="18"/>
      <c r="E411" s="19"/>
      <c r="F411" s="19"/>
      <c r="G411" s="19"/>
    </row>
    <row r="412" spans="1:7" x14ac:dyDescent="0.25">
      <c r="A412" s="18" t="s">
        <v>1798</v>
      </c>
      <c r="B412" s="18"/>
      <c r="C412" s="85"/>
      <c r="D412" s="18"/>
      <c r="E412" s="19"/>
      <c r="F412" s="19"/>
      <c r="G412" s="19"/>
    </row>
    <row r="413" spans="1:7" x14ac:dyDescent="0.25">
      <c r="A413" s="18" t="s">
        <v>1799</v>
      </c>
      <c r="B413" s="18"/>
      <c r="C413" s="85"/>
      <c r="D413" s="18"/>
      <c r="E413" s="19"/>
      <c r="F413" s="19"/>
      <c r="G413" s="19"/>
    </row>
    <row r="414" spans="1:7" x14ac:dyDescent="0.25">
      <c r="A414" s="18" t="s">
        <v>1800</v>
      </c>
      <c r="B414" s="18"/>
      <c r="C414" s="85"/>
      <c r="D414" s="18"/>
      <c r="E414" s="19"/>
      <c r="F414" s="19"/>
      <c r="G414" s="19"/>
    </row>
    <row r="415" spans="1:7" x14ac:dyDescent="0.25">
      <c r="A415" s="18" t="s">
        <v>1801</v>
      </c>
      <c r="B415" s="18"/>
      <c r="C415" s="85"/>
      <c r="D415" s="18"/>
      <c r="E415" s="19"/>
      <c r="F415" s="19"/>
      <c r="G415" s="19"/>
    </row>
    <row r="416" spans="1:7" x14ac:dyDescent="0.25">
      <c r="A416" s="18" t="s">
        <v>1802</v>
      </c>
      <c r="B416" s="18"/>
      <c r="C416" s="85"/>
      <c r="D416" s="18"/>
      <c r="E416" s="19"/>
      <c r="F416" s="19"/>
      <c r="G416" s="19"/>
    </row>
    <row r="417" spans="1:7" x14ac:dyDescent="0.25">
      <c r="A417" s="18" t="s">
        <v>1803</v>
      </c>
      <c r="B417" s="18"/>
      <c r="C417" s="85"/>
      <c r="D417" s="18"/>
      <c r="E417" s="19"/>
      <c r="F417" s="19"/>
      <c r="G417" s="19"/>
    </row>
    <row r="418" spans="1:7" x14ac:dyDescent="0.25">
      <c r="A418" s="18" t="s">
        <v>1804</v>
      </c>
      <c r="B418" s="18"/>
      <c r="C418" s="85"/>
      <c r="D418" s="18"/>
      <c r="E418" s="19"/>
      <c r="F418" s="19"/>
      <c r="G418" s="19"/>
    </row>
    <row r="419" spans="1:7" x14ac:dyDescent="0.25">
      <c r="A419" s="18" t="s">
        <v>1805</v>
      </c>
      <c r="B419" s="18"/>
      <c r="C419" s="85"/>
      <c r="D419" s="18"/>
      <c r="E419" s="19"/>
      <c r="F419" s="19"/>
      <c r="G419" s="19"/>
    </row>
    <row r="420" spans="1:7" x14ac:dyDescent="0.25">
      <c r="A420" s="18" t="s">
        <v>1806</v>
      </c>
      <c r="B420" s="18"/>
      <c r="C420" s="85"/>
      <c r="D420" s="18"/>
      <c r="E420" s="19"/>
      <c r="F420" s="19"/>
      <c r="G420" s="19"/>
    </row>
    <row r="421" spans="1:7" x14ac:dyDescent="0.25">
      <c r="A421" s="18" t="s">
        <v>1807</v>
      </c>
      <c r="B421" s="18"/>
      <c r="C421" s="85"/>
      <c r="D421" s="18"/>
      <c r="E421" s="19"/>
      <c r="F421" s="19"/>
      <c r="G421" s="19"/>
    </row>
    <row r="422" spans="1:7" x14ac:dyDescent="0.25">
      <c r="A422" s="18" t="s">
        <v>1808</v>
      </c>
      <c r="B422" s="18"/>
      <c r="C422" s="85"/>
      <c r="D422" s="18"/>
      <c r="E422" s="19"/>
      <c r="F422" s="19"/>
      <c r="G422" s="19"/>
    </row>
    <row r="423" spans="1:7" x14ac:dyDescent="0.25">
      <c r="A423" s="18" t="s">
        <v>1809</v>
      </c>
      <c r="B423" s="18"/>
      <c r="C423" s="85"/>
      <c r="D423" s="18"/>
      <c r="E423" s="19"/>
      <c r="F423" s="19"/>
      <c r="G423" s="19"/>
    </row>
    <row r="424" spans="1:7" x14ac:dyDescent="0.25">
      <c r="A424" s="18" t="s">
        <v>1810</v>
      </c>
      <c r="B424" s="18"/>
      <c r="C424" s="85"/>
      <c r="D424" s="18"/>
      <c r="E424" s="19"/>
      <c r="F424" s="19"/>
      <c r="G424" s="19"/>
    </row>
    <row r="425" spans="1:7" x14ac:dyDescent="0.25">
      <c r="A425" s="18" t="s">
        <v>1811</v>
      </c>
      <c r="B425" s="18"/>
      <c r="C425" s="85"/>
      <c r="D425" s="18"/>
      <c r="E425" s="19"/>
      <c r="F425" s="19"/>
      <c r="G425" s="19"/>
    </row>
    <row r="426" spans="1:7" x14ac:dyDescent="0.25">
      <c r="A426" s="18" t="s">
        <v>1812</v>
      </c>
      <c r="B426" s="18"/>
      <c r="C426" s="85"/>
      <c r="D426" s="18"/>
      <c r="E426" s="19"/>
      <c r="F426" s="19"/>
      <c r="G426" s="19"/>
    </row>
    <row r="427" spans="1:7" x14ac:dyDescent="0.25">
      <c r="A427" s="18" t="s">
        <v>1813</v>
      </c>
      <c r="B427" s="18"/>
      <c r="C427" s="85"/>
      <c r="D427" s="18"/>
      <c r="E427" s="19"/>
      <c r="F427" s="19"/>
      <c r="G427" s="19"/>
    </row>
    <row r="428" spans="1:7" x14ac:dyDescent="0.25">
      <c r="A428" s="18" t="s">
        <v>1814</v>
      </c>
      <c r="B428" s="18"/>
      <c r="C428" s="85"/>
      <c r="D428" s="18"/>
      <c r="E428" s="19"/>
      <c r="F428" s="19"/>
      <c r="G428" s="19"/>
    </row>
    <row r="429" spans="1:7" x14ac:dyDescent="0.25">
      <c r="A429" s="18" t="s">
        <v>1815</v>
      </c>
      <c r="B429" s="18"/>
      <c r="C429" s="85"/>
      <c r="D429" s="18"/>
      <c r="E429" s="19"/>
      <c r="F429" s="19"/>
      <c r="G429" s="19"/>
    </row>
    <row r="430" spans="1:7" x14ac:dyDescent="0.25">
      <c r="A430" s="18" t="s">
        <v>1816</v>
      </c>
      <c r="B430" s="18"/>
      <c r="C430" s="85"/>
      <c r="D430" s="18"/>
      <c r="E430" s="19"/>
      <c r="F430" s="19"/>
      <c r="G430" s="19"/>
    </row>
    <row r="431" spans="1:7" x14ac:dyDescent="0.25">
      <c r="A431" s="18" t="s">
        <v>1817</v>
      </c>
      <c r="B431" s="18"/>
      <c r="C431" s="85"/>
      <c r="D431" s="18"/>
      <c r="E431" s="19"/>
      <c r="F431" s="19"/>
      <c r="G431" s="19"/>
    </row>
    <row r="432" spans="1:7" ht="18.75" x14ac:dyDescent="0.25">
      <c r="A432" s="78"/>
      <c r="B432" s="79" t="s">
        <v>1818</v>
      </c>
      <c r="C432" s="78"/>
      <c r="D432" s="78"/>
      <c r="E432" s="78"/>
      <c r="F432" s="78"/>
      <c r="G432" s="78"/>
    </row>
    <row r="433" spans="1:7" x14ac:dyDescent="0.25">
      <c r="A433" s="40"/>
      <c r="B433" s="40" t="s">
        <v>1007</v>
      </c>
      <c r="C433" s="40" t="s">
        <v>739</v>
      </c>
      <c r="D433" s="40" t="s">
        <v>740</v>
      </c>
      <c r="E433" s="40"/>
      <c r="F433" s="40" t="s">
        <v>524</v>
      </c>
      <c r="G433" s="40" t="s">
        <v>741</v>
      </c>
    </row>
    <row r="434" spans="1:7" x14ac:dyDescent="0.25">
      <c r="A434" s="18" t="s">
        <v>1819</v>
      </c>
      <c r="B434" s="18" t="s">
        <v>743</v>
      </c>
      <c r="C434" s="97" t="s">
        <v>369</v>
      </c>
      <c r="D434" s="37"/>
      <c r="E434" s="37"/>
      <c r="F434" s="54"/>
      <c r="G434" s="54"/>
    </row>
    <row r="435" spans="1:7" x14ac:dyDescent="0.25">
      <c r="A435" s="37"/>
      <c r="B435" s="18"/>
      <c r="C435" s="18"/>
      <c r="D435" s="37"/>
      <c r="E435" s="37"/>
      <c r="F435" s="54"/>
      <c r="G435" s="54"/>
    </row>
    <row r="436" spans="1:7" x14ac:dyDescent="0.25">
      <c r="A436" s="18"/>
      <c r="B436" s="18" t="s">
        <v>744</v>
      </c>
      <c r="C436" s="18"/>
      <c r="D436" s="37"/>
      <c r="E436" s="37"/>
      <c r="F436" s="54"/>
      <c r="G436" s="54"/>
    </row>
    <row r="437" spans="1:7" x14ac:dyDescent="0.25">
      <c r="A437" s="18" t="s">
        <v>1820</v>
      </c>
      <c r="B437" s="63" t="s">
        <v>654</v>
      </c>
      <c r="C437" s="97" t="s">
        <v>369</v>
      </c>
      <c r="D437" s="97" t="s">
        <v>369</v>
      </c>
      <c r="E437" s="37"/>
      <c r="F437" s="84" t="str">
        <f t="shared" ref="F437:F460" si="17">IF($C$461=0,"",IF(C437="[for completion]","",IF(C437="","",C437/$C$461)))</f>
        <v/>
      </c>
      <c r="G437" s="84" t="str">
        <f t="shared" ref="G437:G460" si="18">IF($D$461=0,"",IF(D437="[for completion]","",IF(D437="","",D437/$D$461)))</f>
        <v/>
      </c>
    </row>
    <row r="438" spans="1:7" x14ac:dyDescent="0.25">
      <c r="A438" s="18" t="s">
        <v>1821</v>
      </c>
      <c r="B438" s="63" t="s">
        <v>654</v>
      </c>
      <c r="C438" s="97" t="s">
        <v>369</v>
      </c>
      <c r="D438" s="97" t="s">
        <v>369</v>
      </c>
      <c r="E438" s="37"/>
      <c r="F438" s="84" t="str">
        <f t="shared" si="17"/>
        <v/>
      </c>
      <c r="G438" s="84" t="str">
        <f t="shared" si="18"/>
        <v/>
      </c>
    </row>
    <row r="439" spans="1:7" x14ac:dyDescent="0.25">
      <c r="A439" s="18" t="s">
        <v>1822</v>
      </c>
      <c r="B439" s="63" t="s">
        <v>654</v>
      </c>
      <c r="C439" s="97" t="s">
        <v>369</v>
      </c>
      <c r="D439" s="97" t="s">
        <v>369</v>
      </c>
      <c r="E439" s="37"/>
      <c r="F439" s="84" t="str">
        <f t="shared" si="17"/>
        <v/>
      </c>
      <c r="G439" s="84" t="str">
        <f t="shared" si="18"/>
        <v/>
      </c>
    </row>
    <row r="440" spans="1:7" x14ac:dyDescent="0.25">
      <c r="A440" s="18" t="s">
        <v>1823</v>
      </c>
      <c r="B440" s="63" t="s">
        <v>654</v>
      </c>
      <c r="C440" s="97" t="s">
        <v>369</v>
      </c>
      <c r="D440" s="97" t="s">
        <v>369</v>
      </c>
      <c r="E440" s="37"/>
      <c r="F440" s="84" t="str">
        <f t="shared" si="17"/>
        <v/>
      </c>
      <c r="G440" s="84" t="str">
        <f t="shared" si="18"/>
        <v/>
      </c>
    </row>
    <row r="441" spans="1:7" x14ac:dyDescent="0.25">
      <c r="A441" s="18" t="s">
        <v>1824</v>
      </c>
      <c r="B441" s="63" t="s">
        <v>654</v>
      </c>
      <c r="C441" s="97" t="s">
        <v>369</v>
      </c>
      <c r="D441" s="97" t="s">
        <v>369</v>
      </c>
      <c r="E441" s="37"/>
      <c r="F441" s="84" t="str">
        <f t="shared" si="17"/>
        <v/>
      </c>
      <c r="G441" s="84" t="str">
        <f t="shared" si="18"/>
        <v/>
      </c>
    </row>
    <row r="442" spans="1:7" x14ac:dyDescent="0.25">
      <c r="A442" s="18" t="s">
        <v>1825</v>
      </c>
      <c r="B442" s="63" t="s">
        <v>654</v>
      </c>
      <c r="C442" s="97" t="s">
        <v>369</v>
      </c>
      <c r="D442" s="97" t="s">
        <v>369</v>
      </c>
      <c r="E442" s="37"/>
      <c r="F442" s="84" t="str">
        <f t="shared" si="17"/>
        <v/>
      </c>
      <c r="G442" s="84" t="str">
        <f t="shared" si="18"/>
        <v/>
      </c>
    </row>
    <row r="443" spans="1:7" x14ac:dyDescent="0.25">
      <c r="A443" s="18" t="s">
        <v>1826</v>
      </c>
      <c r="B443" s="63" t="s">
        <v>654</v>
      </c>
      <c r="C443" s="97" t="s">
        <v>369</v>
      </c>
      <c r="D443" s="97" t="s">
        <v>369</v>
      </c>
      <c r="E443" s="37"/>
      <c r="F443" s="84" t="str">
        <f t="shared" si="17"/>
        <v/>
      </c>
      <c r="G443" s="84" t="str">
        <f t="shared" si="18"/>
        <v/>
      </c>
    </row>
    <row r="444" spans="1:7" x14ac:dyDescent="0.25">
      <c r="A444" s="18" t="s">
        <v>1827</v>
      </c>
      <c r="B444" s="63" t="s">
        <v>654</v>
      </c>
      <c r="C444" s="97" t="s">
        <v>369</v>
      </c>
      <c r="D444" s="98" t="s">
        <v>369</v>
      </c>
      <c r="E444" s="37"/>
      <c r="F444" s="84" t="str">
        <f t="shared" si="17"/>
        <v/>
      </c>
      <c r="G444" s="84" t="str">
        <f t="shared" si="18"/>
        <v/>
      </c>
    </row>
    <row r="445" spans="1:7" x14ac:dyDescent="0.25">
      <c r="A445" s="18" t="s">
        <v>1828</v>
      </c>
      <c r="B445" s="63" t="s">
        <v>654</v>
      </c>
      <c r="C445" s="97" t="s">
        <v>369</v>
      </c>
      <c r="D445" s="98" t="s">
        <v>369</v>
      </c>
      <c r="E445" s="37"/>
      <c r="F445" s="84" t="str">
        <f t="shared" si="17"/>
        <v/>
      </c>
      <c r="G445" s="84" t="str">
        <f t="shared" si="18"/>
        <v/>
      </c>
    </row>
    <row r="446" spans="1:7" x14ac:dyDescent="0.25">
      <c r="A446" s="18" t="s">
        <v>1829</v>
      </c>
      <c r="B446" s="63" t="s">
        <v>654</v>
      </c>
      <c r="C446" s="97" t="s">
        <v>369</v>
      </c>
      <c r="D446" s="98" t="s">
        <v>369</v>
      </c>
      <c r="E446" s="18"/>
      <c r="F446" s="84" t="str">
        <f t="shared" si="17"/>
        <v/>
      </c>
      <c r="G446" s="84" t="str">
        <f t="shared" si="18"/>
        <v/>
      </c>
    </row>
    <row r="447" spans="1:7" x14ac:dyDescent="0.25">
      <c r="A447" s="18" t="s">
        <v>1830</v>
      </c>
      <c r="B447" s="63" t="s">
        <v>654</v>
      </c>
      <c r="C447" s="97" t="s">
        <v>369</v>
      </c>
      <c r="D447" s="98" t="s">
        <v>369</v>
      </c>
      <c r="E447" s="18"/>
      <c r="F447" s="84" t="str">
        <f t="shared" si="17"/>
        <v/>
      </c>
      <c r="G447" s="84" t="str">
        <f t="shared" si="18"/>
        <v/>
      </c>
    </row>
    <row r="448" spans="1:7" x14ac:dyDescent="0.25">
      <c r="A448" s="18" t="s">
        <v>1831</v>
      </c>
      <c r="B448" s="63" t="s">
        <v>654</v>
      </c>
      <c r="C448" s="97" t="s">
        <v>369</v>
      </c>
      <c r="D448" s="98" t="s">
        <v>369</v>
      </c>
      <c r="E448" s="18"/>
      <c r="F448" s="84" t="str">
        <f t="shared" si="17"/>
        <v/>
      </c>
      <c r="G448" s="84" t="str">
        <f t="shared" si="18"/>
        <v/>
      </c>
    </row>
    <row r="449" spans="1:7" x14ac:dyDescent="0.25">
      <c r="A449" s="18" t="s">
        <v>1832</v>
      </c>
      <c r="B449" s="63" t="s">
        <v>654</v>
      </c>
      <c r="C449" s="97" t="s">
        <v>369</v>
      </c>
      <c r="D449" s="98" t="s">
        <v>369</v>
      </c>
      <c r="E449" s="18"/>
      <c r="F449" s="84" t="str">
        <f t="shared" si="17"/>
        <v/>
      </c>
      <c r="G449" s="84" t="str">
        <f t="shared" si="18"/>
        <v/>
      </c>
    </row>
    <row r="450" spans="1:7" x14ac:dyDescent="0.25">
      <c r="A450" s="18" t="s">
        <v>1833</v>
      </c>
      <c r="B450" s="63" t="s">
        <v>654</v>
      </c>
      <c r="C450" s="97" t="s">
        <v>369</v>
      </c>
      <c r="D450" s="98" t="s">
        <v>369</v>
      </c>
      <c r="E450" s="18"/>
      <c r="F450" s="84" t="str">
        <f t="shared" si="17"/>
        <v/>
      </c>
      <c r="G450" s="84" t="str">
        <f t="shared" si="18"/>
        <v/>
      </c>
    </row>
    <row r="451" spans="1:7" x14ac:dyDescent="0.25">
      <c r="A451" s="18" t="s">
        <v>1834</v>
      </c>
      <c r="B451" s="63" t="s">
        <v>654</v>
      </c>
      <c r="C451" s="97" t="s">
        <v>369</v>
      </c>
      <c r="D451" s="98" t="s">
        <v>369</v>
      </c>
      <c r="E451" s="18"/>
      <c r="F451" s="84" t="str">
        <f t="shared" si="17"/>
        <v/>
      </c>
      <c r="G451" s="84" t="str">
        <f t="shared" si="18"/>
        <v/>
      </c>
    </row>
    <row r="452" spans="1:7" x14ac:dyDescent="0.25">
      <c r="A452" s="18" t="s">
        <v>1835</v>
      </c>
      <c r="B452" s="63" t="s">
        <v>654</v>
      </c>
      <c r="C452" s="97" t="s">
        <v>369</v>
      </c>
      <c r="D452" s="98" t="s">
        <v>369</v>
      </c>
      <c r="E452" s="18"/>
      <c r="F452" s="84" t="str">
        <f t="shared" si="17"/>
        <v/>
      </c>
      <c r="G452" s="84" t="str">
        <f t="shared" si="18"/>
        <v/>
      </c>
    </row>
    <row r="453" spans="1:7" x14ac:dyDescent="0.25">
      <c r="A453" s="18" t="s">
        <v>1836</v>
      </c>
      <c r="B453" s="63" t="s">
        <v>654</v>
      </c>
      <c r="C453" s="97" t="s">
        <v>369</v>
      </c>
      <c r="D453" s="98" t="s">
        <v>369</v>
      </c>
      <c r="E453" s="51"/>
      <c r="F453" s="84" t="str">
        <f t="shared" si="17"/>
        <v/>
      </c>
      <c r="G453" s="84" t="str">
        <f t="shared" si="18"/>
        <v/>
      </c>
    </row>
    <row r="454" spans="1:7" x14ac:dyDescent="0.25">
      <c r="A454" s="18" t="s">
        <v>1837</v>
      </c>
      <c r="B454" s="63" t="s">
        <v>654</v>
      </c>
      <c r="C454" s="97" t="s">
        <v>369</v>
      </c>
      <c r="D454" s="98" t="s">
        <v>369</v>
      </c>
      <c r="E454" s="51"/>
      <c r="F454" s="84" t="str">
        <f t="shared" si="17"/>
        <v/>
      </c>
      <c r="G454" s="84" t="str">
        <f t="shared" si="18"/>
        <v/>
      </c>
    </row>
    <row r="455" spans="1:7" x14ac:dyDescent="0.25">
      <c r="A455" s="18" t="s">
        <v>1838</v>
      </c>
      <c r="B455" s="63" t="s">
        <v>654</v>
      </c>
      <c r="C455" s="97" t="s">
        <v>369</v>
      </c>
      <c r="D455" s="98" t="s">
        <v>369</v>
      </c>
      <c r="E455" s="51"/>
      <c r="F455" s="84" t="str">
        <f t="shared" si="17"/>
        <v/>
      </c>
      <c r="G455" s="84" t="str">
        <f t="shared" si="18"/>
        <v/>
      </c>
    </row>
    <row r="456" spans="1:7" x14ac:dyDescent="0.25">
      <c r="A456" s="18" t="s">
        <v>1839</v>
      </c>
      <c r="B456" s="63" t="s">
        <v>654</v>
      </c>
      <c r="C456" s="97" t="s">
        <v>369</v>
      </c>
      <c r="D456" s="98" t="s">
        <v>369</v>
      </c>
      <c r="E456" s="51"/>
      <c r="F456" s="84" t="str">
        <f t="shared" si="17"/>
        <v/>
      </c>
      <c r="G456" s="84" t="str">
        <f t="shared" si="18"/>
        <v/>
      </c>
    </row>
    <row r="457" spans="1:7" x14ac:dyDescent="0.25">
      <c r="A457" s="18" t="s">
        <v>1840</v>
      </c>
      <c r="B457" s="63" t="s">
        <v>654</v>
      </c>
      <c r="C457" s="97" t="s">
        <v>369</v>
      </c>
      <c r="D457" s="98" t="s">
        <v>369</v>
      </c>
      <c r="E457" s="51"/>
      <c r="F457" s="84" t="str">
        <f t="shared" si="17"/>
        <v/>
      </c>
      <c r="G457" s="84" t="str">
        <f t="shared" si="18"/>
        <v/>
      </c>
    </row>
    <row r="458" spans="1:7" x14ac:dyDescent="0.25">
      <c r="A458" s="18" t="s">
        <v>1841</v>
      </c>
      <c r="B458" s="63" t="s">
        <v>654</v>
      </c>
      <c r="C458" s="97" t="s">
        <v>369</v>
      </c>
      <c r="D458" s="98" t="s">
        <v>369</v>
      </c>
      <c r="E458" s="51"/>
      <c r="F458" s="84" t="str">
        <f t="shared" si="17"/>
        <v/>
      </c>
      <c r="G458" s="84" t="str">
        <f t="shared" si="18"/>
        <v/>
      </c>
    </row>
    <row r="459" spans="1:7" x14ac:dyDescent="0.25">
      <c r="A459" s="18" t="s">
        <v>1842</v>
      </c>
      <c r="B459" s="63" t="s">
        <v>654</v>
      </c>
      <c r="C459" s="97" t="s">
        <v>369</v>
      </c>
      <c r="D459" s="98" t="s">
        <v>369</v>
      </c>
      <c r="E459" s="51"/>
      <c r="F459" s="84" t="str">
        <f t="shared" si="17"/>
        <v/>
      </c>
      <c r="G459" s="84" t="str">
        <f t="shared" si="18"/>
        <v/>
      </c>
    </row>
    <row r="460" spans="1:7" x14ac:dyDescent="0.25">
      <c r="A460" s="18" t="s">
        <v>1843</v>
      </c>
      <c r="B460" s="63" t="s">
        <v>654</v>
      </c>
      <c r="C460" s="97" t="s">
        <v>369</v>
      </c>
      <c r="D460" s="98" t="s">
        <v>369</v>
      </c>
      <c r="E460" s="51"/>
      <c r="F460" s="84" t="str">
        <f t="shared" si="17"/>
        <v/>
      </c>
      <c r="G460" s="84" t="str">
        <f t="shared" si="18"/>
        <v/>
      </c>
    </row>
    <row r="461" spans="1:7" x14ac:dyDescent="0.25">
      <c r="A461" s="18" t="s">
        <v>1844</v>
      </c>
      <c r="B461" s="18" t="s">
        <v>99</v>
      </c>
      <c r="C461" s="83">
        <f>SUM(C437:C460)</f>
        <v>0</v>
      </c>
      <c r="D461" s="18">
        <f>SUM(D437:D460)</f>
        <v>0</v>
      </c>
      <c r="E461" s="51"/>
      <c r="F461" s="85">
        <f>SUM(F437:F460)</f>
        <v>0</v>
      </c>
      <c r="G461" s="85">
        <f>SUM(G437:G460)</f>
        <v>0</v>
      </c>
    </row>
    <row r="462" spans="1:7" x14ac:dyDescent="0.25">
      <c r="A462" s="40"/>
      <c r="B462" s="40" t="s">
        <v>1021</v>
      </c>
      <c r="C462" s="40" t="s">
        <v>739</v>
      </c>
      <c r="D462" s="40" t="s">
        <v>740</v>
      </c>
      <c r="E462" s="40"/>
      <c r="F462" s="40" t="s">
        <v>524</v>
      </c>
      <c r="G462" s="40" t="s">
        <v>741</v>
      </c>
    </row>
    <row r="463" spans="1:7" x14ac:dyDescent="0.25">
      <c r="A463" s="18" t="s">
        <v>1845</v>
      </c>
      <c r="B463" s="18" t="s">
        <v>770</v>
      </c>
      <c r="C463" s="102" t="s">
        <v>369</v>
      </c>
      <c r="D463" s="18"/>
      <c r="E463" s="18"/>
      <c r="F463" s="18"/>
      <c r="G463" s="18"/>
    </row>
    <row r="464" spans="1:7" x14ac:dyDescent="0.25">
      <c r="A464" s="18"/>
      <c r="B464" s="18"/>
      <c r="C464" s="18"/>
      <c r="D464" s="18"/>
      <c r="E464" s="18"/>
      <c r="F464" s="18"/>
      <c r="G464" s="18"/>
    </row>
    <row r="465" spans="1:7" x14ac:dyDescent="0.25">
      <c r="A465" s="18"/>
      <c r="B465" s="18" t="s">
        <v>771</v>
      </c>
      <c r="C465" s="18"/>
      <c r="D465" s="18"/>
      <c r="E465" s="18"/>
      <c r="F465" s="18"/>
      <c r="G465" s="18"/>
    </row>
    <row r="466" spans="1:7" x14ac:dyDescent="0.25">
      <c r="A466" s="18" t="s">
        <v>1846</v>
      </c>
      <c r="B466" s="18" t="s">
        <v>773</v>
      </c>
      <c r="C466" s="97" t="s">
        <v>369</v>
      </c>
      <c r="D466" s="98" t="s">
        <v>369</v>
      </c>
      <c r="E466" s="18"/>
      <c r="F466" s="84" t="str">
        <f t="shared" ref="F466:F473" si="19">IF($C$474=0,"",IF(C466="[for completion]","",IF(C466="","",C466/$C$474)))</f>
        <v/>
      </c>
      <c r="G466" s="84" t="str">
        <f t="shared" ref="G466:G473" si="20">IF($D$474=0,"",IF(D466="[for completion]","",IF(D466="","",D466/$D$474)))</f>
        <v/>
      </c>
    </row>
    <row r="467" spans="1:7" x14ac:dyDescent="0.25">
      <c r="A467" s="18" t="s">
        <v>1847</v>
      </c>
      <c r="B467" s="18" t="s">
        <v>775</v>
      </c>
      <c r="C467" s="97" t="s">
        <v>369</v>
      </c>
      <c r="D467" s="98" t="s">
        <v>369</v>
      </c>
      <c r="E467" s="18"/>
      <c r="F467" s="84" t="str">
        <f t="shared" si="19"/>
        <v/>
      </c>
      <c r="G467" s="84" t="str">
        <f t="shared" si="20"/>
        <v/>
      </c>
    </row>
    <row r="468" spans="1:7" x14ac:dyDescent="0.25">
      <c r="A468" s="18" t="s">
        <v>1848</v>
      </c>
      <c r="B468" s="18" t="s">
        <v>777</v>
      </c>
      <c r="C468" s="97" t="s">
        <v>369</v>
      </c>
      <c r="D468" s="98" t="s">
        <v>369</v>
      </c>
      <c r="E468" s="18"/>
      <c r="F468" s="84" t="str">
        <f t="shared" si="19"/>
        <v/>
      </c>
      <c r="G468" s="84" t="str">
        <f t="shared" si="20"/>
        <v/>
      </c>
    </row>
    <row r="469" spans="1:7" x14ac:dyDescent="0.25">
      <c r="A469" s="18" t="s">
        <v>1849</v>
      </c>
      <c r="B469" s="18" t="s">
        <v>779</v>
      </c>
      <c r="C469" s="97" t="s">
        <v>369</v>
      </c>
      <c r="D469" s="98" t="s">
        <v>369</v>
      </c>
      <c r="E469" s="18"/>
      <c r="F469" s="84" t="str">
        <f t="shared" si="19"/>
        <v/>
      </c>
      <c r="G469" s="84" t="str">
        <f t="shared" si="20"/>
        <v/>
      </c>
    </row>
    <row r="470" spans="1:7" x14ac:dyDescent="0.25">
      <c r="A470" s="18" t="s">
        <v>1850</v>
      </c>
      <c r="B470" s="18" t="s">
        <v>781</v>
      </c>
      <c r="C470" s="97" t="s">
        <v>369</v>
      </c>
      <c r="D470" s="98" t="s">
        <v>369</v>
      </c>
      <c r="E470" s="18"/>
      <c r="F470" s="84" t="str">
        <f t="shared" si="19"/>
        <v/>
      </c>
      <c r="G470" s="84" t="str">
        <f t="shared" si="20"/>
        <v/>
      </c>
    </row>
    <row r="471" spans="1:7" x14ac:dyDescent="0.25">
      <c r="A471" s="18" t="s">
        <v>1851</v>
      </c>
      <c r="B471" s="18" t="s">
        <v>783</v>
      </c>
      <c r="C471" s="97" t="s">
        <v>369</v>
      </c>
      <c r="D471" s="98" t="s">
        <v>369</v>
      </c>
      <c r="E471" s="18"/>
      <c r="F471" s="84" t="str">
        <f t="shared" si="19"/>
        <v/>
      </c>
      <c r="G471" s="84" t="str">
        <f t="shared" si="20"/>
        <v/>
      </c>
    </row>
    <row r="472" spans="1:7" x14ac:dyDescent="0.25">
      <c r="A472" s="18" t="s">
        <v>1852</v>
      </c>
      <c r="B472" s="18" t="s">
        <v>785</v>
      </c>
      <c r="C472" s="97" t="s">
        <v>369</v>
      </c>
      <c r="D472" s="98" t="s">
        <v>369</v>
      </c>
      <c r="E472" s="18"/>
      <c r="F472" s="84" t="str">
        <f t="shared" si="19"/>
        <v/>
      </c>
      <c r="G472" s="84" t="str">
        <f t="shared" si="20"/>
        <v/>
      </c>
    </row>
    <row r="473" spans="1:7" x14ac:dyDescent="0.25">
      <c r="A473" s="18" t="s">
        <v>1853</v>
      </c>
      <c r="B473" s="18" t="s">
        <v>787</v>
      </c>
      <c r="C473" s="97" t="s">
        <v>369</v>
      </c>
      <c r="D473" s="98" t="s">
        <v>369</v>
      </c>
      <c r="E473" s="18"/>
      <c r="F473" s="84" t="str">
        <f t="shared" si="19"/>
        <v/>
      </c>
      <c r="G473" s="84" t="str">
        <f t="shared" si="20"/>
        <v/>
      </c>
    </row>
    <row r="474" spans="1:7" x14ac:dyDescent="0.25">
      <c r="A474" s="18" t="s">
        <v>1854</v>
      </c>
      <c r="B474" s="48" t="s">
        <v>99</v>
      </c>
      <c r="C474" s="83">
        <f>SUM(C466:C473)</f>
        <v>0</v>
      </c>
      <c r="D474" s="49">
        <f>SUM(D466:D473)</f>
        <v>0</v>
      </c>
      <c r="E474" s="18"/>
      <c r="F474" s="85">
        <f>SUM(F466:F473)</f>
        <v>0</v>
      </c>
      <c r="G474" s="85">
        <f>SUM(G466:G473)</f>
        <v>0</v>
      </c>
    </row>
    <row r="475" spans="1:7" x14ac:dyDescent="0.25">
      <c r="A475" s="18" t="s">
        <v>1855</v>
      </c>
      <c r="B475" s="50" t="s">
        <v>790</v>
      </c>
      <c r="C475" s="97"/>
      <c r="D475" s="98"/>
      <c r="E475" s="18"/>
      <c r="F475" s="84"/>
      <c r="G475" s="84"/>
    </row>
    <row r="476" spans="1:7" x14ac:dyDescent="0.25">
      <c r="A476" s="18" t="s">
        <v>1856</v>
      </c>
      <c r="B476" s="50" t="s">
        <v>792</v>
      </c>
      <c r="C476" s="97"/>
      <c r="D476" s="98"/>
      <c r="E476" s="18"/>
      <c r="F476" s="84"/>
      <c r="G476" s="84"/>
    </row>
    <row r="477" spans="1:7" x14ac:dyDescent="0.25">
      <c r="A477" s="18" t="s">
        <v>1857</v>
      </c>
      <c r="B477" s="50" t="s">
        <v>794</v>
      </c>
      <c r="C477" s="97"/>
      <c r="D477" s="98"/>
      <c r="E477" s="18"/>
      <c r="F477" s="84"/>
      <c r="G477" s="84"/>
    </row>
    <row r="478" spans="1:7" x14ac:dyDescent="0.25">
      <c r="A478" s="18" t="s">
        <v>1858</v>
      </c>
      <c r="B478" s="50" t="s">
        <v>796</v>
      </c>
      <c r="C478" s="97"/>
      <c r="D478" s="98"/>
      <c r="E478" s="18"/>
      <c r="F478" s="84"/>
      <c r="G478" s="84"/>
    </row>
    <row r="479" spans="1:7" x14ac:dyDescent="0.25">
      <c r="A479" s="18" t="s">
        <v>1859</v>
      </c>
      <c r="B479" s="50" t="s">
        <v>798</v>
      </c>
      <c r="C479" s="97"/>
      <c r="D479" s="98"/>
      <c r="E479" s="18"/>
      <c r="F479" s="84"/>
      <c r="G479" s="84"/>
    </row>
    <row r="480" spans="1:7" x14ac:dyDescent="0.25">
      <c r="A480" s="18" t="s">
        <v>1860</v>
      </c>
      <c r="B480" s="50" t="s">
        <v>800</v>
      </c>
      <c r="C480" s="97"/>
      <c r="D480" s="98"/>
      <c r="E480" s="18"/>
      <c r="F480" s="84"/>
      <c r="G480" s="84"/>
    </row>
    <row r="481" spans="1:7" x14ac:dyDescent="0.25">
      <c r="A481" s="18" t="s">
        <v>1861</v>
      </c>
      <c r="B481" s="50"/>
      <c r="C481" s="18"/>
      <c r="D481" s="18"/>
      <c r="E481" s="18"/>
      <c r="F481" s="45"/>
      <c r="G481" s="45"/>
    </row>
    <row r="482" spans="1:7" x14ac:dyDescent="0.25">
      <c r="A482" s="18" t="s">
        <v>1862</v>
      </c>
      <c r="B482" s="50"/>
      <c r="C482" s="18"/>
      <c r="D482" s="18"/>
      <c r="E482" s="18"/>
      <c r="F482" s="45"/>
      <c r="G482" s="45"/>
    </row>
    <row r="483" spans="1:7" x14ac:dyDescent="0.25">
      <c r="A483" s="18" t="s">
        <v>1863</v>
      </c>
      <c r="B483" s="50"/>
      <c r="C483" s="18"/>
      <c r="D483" s="18"/>
      <c r="E483" s="18"/>
      <c r="F483" s="51"/>
      <c r="G483" s="51"/>
    </row>
    <row r="484" spans="1:7" x14ac:dyDescent="0.25">
      <c r="A484" s="40"/>
      <c r="B484" s="104" t="s">
        <v>1041</v>
      </c>
      <c r="C484" s="40" t="s">
        <v>739</v>
      </c>
      <c r="D484" s="40" t="s">
        <v>740</v>
      </c>
      <c r="E484" s="40"/>
      <c r="F484" s="40" t="s">
        <v>524</v>
      </c>
      <c r="G484" s="40" t="s">
        <v>741</v>
      </c>
    </row>
    <row r="485" spans="1:7" x14ac:dyDescent="0.25">
      <c r="A485" s="18" t="s">
        <v>1864</v>
      </c>
      <c r="B485" s="18" t="s">
        <v>770</v>
      </c>
      <c r="C485" s="102" t="s">
        <v>1649</v>
      </c>
      <c r="D485" s="18"/>
      <c r="E485" s="18"/>
      <c r="F485" s="18"/>
      <c r="G485" s="18"/>
    </row>
    <row r="486" spans="1:7" x14ac:dyDescent="0.25">
      <c r="A486" s="18"/>
      <c r="B486" s="18"/>
      <c r="C486" s="18"/>
      <c r="D486" s="18"/>
      <c r="E486" s="18"/>
      <c r="F486" s="18"/>
      <c r="G486" s="18"/>
    </row>
    <row r="487" spans="1:7" x14ac:dyDescent="0.25">
      <c r="A487" s="18"/>
      <c r="B487" s="18" t="s">
        <v>771</v>
      </c>
      <c r="C487" s="18"/>
      <c r="D487" s="18"/>
      <c r="E487" s="18"/>
      <c r="F487" s="18"/>
      <c r="G487" s="18"/>
    </row>
    <row r="488" spans="1:7" x14ac:dyDescent="0.25">
      <c r="A488" s="18" t="s">
        <v>1865</v>
      </c>
      <c r="B488" s="18" t="s">
        <v>773</v>
      </c>
      <c r="C488" s="97" t="s">
        <v>1649</v>
      </c>
      <c r="D488" s="98" t="s">
        <v>1649</v>
      </c>
      <c r="E488" s="18"/>
      <c r="F488" s="84" t="str">
        <f t="shared" ref="F488:F495" si="21">IF($C$496=0,"",IF(C488="[for completion]","",IF(C488="","",C488/$C$496)))</f>
        <v/>
      </c>
      <c r="G488" s="84" t="str">
        <f t="shared" ref="G488:G495" si="22">IF($D$496=0,"",IF(D488="[for completion]","",IF(D488="","",D488/$D$496)))</f>
        <v/>
      </c>
    </row>
    <row r="489" spans="1:7" x14ac:dyDescent="0.25">
      <c r="A489" s="18" t="s">
        <v>1866</v>
      </c>
      <c r="B489" s="18" t="s">
        <v>775</v>
      </c>
      <c r="C489" s="97" t="s">
        <v>1649</v>
      </c>
      <c r="D489" s="98" t="s">
        <v>1649</v>
      </c>
      <c r="E489" s="18"/>
      <c r="F489" s="84" t="str">
        <f t="shared" si="21"/>
        <v/>
      </c>
      <c r="G489" s="84" t="str">
        <f t="shared" si="22"/>
        <v/>
      </c>
    </row>
    <row r="490" spans="1:7" x14ac:dyDescent="0.25">
      <c r="A490" s="18" t="s">
        <v>1867</v>
      </c>
      <c r="B490" s="18" t="s">
        <v>777</v>
      </c>
      <c r="C490" s="97" t="s">
        <v>1649</v>
      </c>
      <c r="D490" s="98" t="s">
        <v>1649</v>
      </c>
      <c r="E490" s="18"/>
      <c r="F490" s="84" t="str">
        <f t="shared" si="21"/>
        <v/>
      </c>
      <c r="G490" s="84" t="str">
        <f t="shared" si="22"/>
        <v/>
      </c>
    </row>
    <row r="491" spans="1:7" x14ac:dyDescent="0.25">
      <c r="A491" s="18" t="s">
        <v>1868</v>
      </c>
      <c r="B491" s="18" t="s">
        <v>779</v>
      </c>
      <c r="C491" s="97" t="s">
        <v>1649</v>
      </c>
      <c r="D491" s="98" t="s">
        <v>1649</v>
      </c>
      <c r="E491" s="18"/>
      <c r="F491" s="84" t="str">
        <f t="shared" si="21"/>
        <v/>
      </c>
      <c r="G491" s="84" t="str">
        <f t="shared" si="22"/>
        <v/>
      </c>
    </row>
    <row r="492" spans="1:7" x14ac:dyDescent="0.25">
      <c r="A492" s="18" t="s">
        <v>1869</v>
      </c>
      <c r="B492" s="18" t="s">
        <v>781</v>
      </c>
      <c r="C492" s="97" t="s">
        <v>1649</v>
      </c>
      <c r="D492" s="98" t="s">
        <v>1649</v>
      </c>
      <c r="E492" s="18"/>
      <c r="F492" s="84" t="str">
        <f t="shared" si="21"/>
        <v/>
      </c>
      <c r="G492" s="84" t="str">
        <f t="shared" si="22"/>
        <v/>
      </c>
    </row>
    <row r="493" spans="1:7" x14ac:dyDescent="0.25">
      <c r="A493" s="18" t="s">
        <v>1870</v>
      </c>
      <c r="B493" s="18" t="s">
        <v>783</v>
      </c>
      <c r="C493" s="97" t="s">
        <v>1649</v>
      </c>
      <c r="D493" s="98" t="s">
        <v>1649</v>
      </c>
      <c r="E493" s="18"/>
      <c r="F493" s="84" t="str">
        <f t="shared" si="21"/>
        <v/>
      </c>
      <c r="G493" s="84" t="str">
        <f t="shared" si="22"/>
        <v/>
      </c>
    </row>
    <row r="494" spans="1:7" x14ac:dyDescent="0.25">
      <c r="A494" s="18" t="s">
        <v>1871</v>
      </c>
      <c r="B494" s="18" t="s">
        <v>785</v>
      </c>
      <c r="C494" s="97" t="s">
        <v>1649</v>
      </c>
      <c r="D494" s="98" t="s">
        <v>1649</v>
      </c>
      <c r="E494" s="18"/>
      <c r="F494" s="84" t="str">
        <f t="shared" si="21"/>
        <v/>
      </c>
      <c r="G494" s="84" t="str">
        <f t="shared" si="22"/>
        <v/>
      </c>
    </row>
    <row r="495" spans="1:7" x14ac:dyDescent="0.25">
      <c r="A495" s="18" t="s">
        <v>1872</v>
      </c>
      <c r="B495" s="18" t="s">
        <v>787</v>
      </c>
      <c r="C495" s="97" t="s">
        <v>1649</v>
      </c>
      <c r="D495" s="49" t="s">
        <v>1649</v>
      </c>
      <c r="E495" s="18"/>
      <c r="F495" s="84" t="str">
        <f t="shared" si="21"/>
        <v/>
      </c>
      <c r="G495" s="84" t="str">
        <f t="shared" si="22"/>
        <v/>
      </c>
    </row>
    <row r="496" spans="1:7" x14ac:dyDescent="0.25">
      <c r="A496" s="18" t="s">
        <v>1873</v>
      </c>
      <c r="B496" s="48" t="s">
        <v>99</v>
      </c>
      <c r="C496" s="83">
        <f>SUM(C488:C495)</f>
        <v>0</v>
      </c>
      <c r="D496" s="49">
        <f>SUM(D488:D495)</f>
        <v>0</v>
      </c>
      <c r="E496" s="18"/>
      <c r="F496" s="85">
        <f>SUM(F488:F495)</f>
        <v>0</v>
      </c>
      <c r="G496" s="85">
        <f>SUM(G488:G495)</f>
        <v>0</v>
      </c>
    </row>
    <row r="497" spans="1:7" x14ac:dyDescent="0.25">
      <c r="A497" s="18" t="s">
        <v>1874</v>
      </c>
      <c r="B497" s="50" t="s">
        <v>790</v>
      </c>
      <c r="C497" s="83"/>
      <c r="D497" s="49"/>
      <c r="E497" s="18"/>
      <c r="F497" s="84"/>
      <c r="G497" s="84"/>
    </row>
    <row r="498" spans="1:7" x14ac:dyDescent="0.25">
      <c r="A498" s="18" t="s">
        <v>1875</v>
      </c>
      <c r="B498" s="50" t="s">
        <v>792</v>
      </c>
      <c r="C498" s="83"/>
      <c r="D498" s="49"/>
      <c r="E498" s="18"/>
      <c r="F498" s="84"/>
      <c r="G498" s="84"/>
    </row>
    <row r="499" spans="1:7" x14ac:dyDescent="0.25">
      <c r="A499" s="18" t="s">
        <v>1876</v>
      </c>
      <c r="B499" s="50" t="s">
        <v>794</v>
      </c>
      <c r="C499" s="83"/>
      <c r="D499" s="49"/>
      <c r="E499" s="18"/>
      <c r="F499" s="84"/>
      <c r="G499" s="84"/>
    </row>
    <row r="500" spans="1:7" x14ac:dyDescent="0.25">
      <c r="A500" s="18" t="s">
        <v>1877</v>
      </c>
      <c r="B500" s="50" t="s">
        <v>796</v>
      </c>
      <c r="C500" s="83"/>
      <c r="D500" s="49"/>
      <c r="E500" s="18"/>
      <c r="F500" s="84"/>
      <c r="G500" s="84"/>
    </row>
    <row r="501" spans="1:7" x14ac:dyDescent="0.25">
      <c r="A501" s="18" t="s">
        <v>1878</v>
      </c>
      <c r="B501" s="50" t="s">
        <v>798</v>
      </c>
      <c r="C501" s="83"/>
      <c r="D501" s="49"/>
      <c r="E501" s="18"/>
      <c r="F501" s="84"/>
      <c r="G501" s="84"/>
    </row>
    <row r="502" spans="1:7" x14ac:dyDescent="0.25">
      <c r="A502" s="18" t="s">
        <v>1879</v>
      </c>
      <c r="B502" s="50" t="s">
        <v>800</v>
      </c>
      <c r="C502" s="83"/>
      <c r="D502" s="49"/>
      <c r="E502" s="18"/>
      <c r="F502" s="84"/>
      <c r="G502" s="84"/>
    </row>
    <row r="503" spans="1:7" x14ac:dyDescent="0.25">
      <c r="A503" s="18" t="s">
        <v>1880</v>
      </c>
      <c r="B503" s="50"/>
      <c r="C503" s="18"/>
      <c r="D503" s="18"/>
      <c r="E503" s="18"/>
      <c r="F503" s="84"/>
      <c r="G503" s="84"/>
    </row>
    <row r="504" spans="1:7" x14ac:dyDescent="0.25">
      <c r="A504" s="18" t="s">
        <v>1881</v>
      </c>
      <c r="B504" s="50"/>
      <c r="C504" s="18"/>
      <c r="D504" s="18"/>
      <c r="E504" s="18"/>
      <c r="F504" s="84"/>
      <c r="G504" s="84"/>
    </row>
    <row r="505" spans="1:7" x14ac:dyDescent="0.25">
      <c r="A505" s="18" t="s">
        <v>1882</v>
      </c>
      <c r="B505" s="50"/>
      <c r="C505" s="18"/>
      <c r="D505" s="18"/>
      <c r="E505" s="18"/>
      <c r="F505" s="84"/>
      <c r="G505" s="85"/>
    </row>
    <row r="506" spans="1:7" x14ac:dyDescent="0.25">
      <c r="A506" s="40"/>
      <c r="B506" s="40" t="s">
        <v>1061</v>
      </c>
      <c r="C506" s="40" t="s">
        <v>1062</v>
      </c>
      <c r="D506" s="40"/>
      <c r="E506" s="40"/>
      <c r="F506" s="40"/>
      <c r="G506" s="40"/>
    </row>
    <row r="507" spans="1:7" x14ac:dyDescent="0.25">
      <c r="A507" s="18" t="s">
        <v>1883</v>
      </c>
      <c r="B507" s="18" t="s">
        <v>1064</v>
      </c>
      <c r="C507" s="102" t="s">
        <v>369</v>
      </c>
      <c r="D507" s="102"/>
      <c r="E507" s="18"/>
      <c r="F507" s="18"/>
      <c r="G507" s="18"/>
    </row>
    <row r="508" spans="1:7" x14ac:dyDescent="0.25">
      <c r="A508" s="18" t="s">
        <v>1884</v>
      </c>
      <c r="B508" s="18" t="s">
        <v>1066</v>
      </c>
      <c r="C508" s="102" t="s">
        <v>369</v>
      </c>
      <c r="D508" s="102"/>
      <c r="E508" s="18"/>
      <c r="F508" s="18"/>
      <c r="G508" s="18"/>
    </row>
    <row r="509" spans="1:7" x14ac:dyDescent="0.25">
      <c r="A509" s="18" t="s">
        <v>1885</v>
      </c>
      <c r="B509" s="18" t="s">
        <v>1068</v>
      </c>
      <c r="C509" s="102" t="s">
        <v>369</v>
      </c>
      <c r="D509" s="102"/>
      <c r="E509" s="18"/>
      <c r="F509" s="18"/>
      <c r="G509" s="18"/>
    </row>
    <row r="510" spans="1:7" x14ac:dyDescent="0.25">
      <c r="A510" s="18" t="s">
        <v>1886</v>
      </c>
      <c r="B510" s="18" t="s">
        <v>1070</v>
      </c>
      <c r="C510" s="102" t="s">
        <v>369</v>
      </c>
      <c r="D510" s="102"/>
      <c r="E510" s="18"/>
      <c r="F510" s="18"/>
      <c r="G510" s="18"/>
    </row>
    <row r="511" spans="1:7" x14ac:dyDescent="0.25">
      <c r="A511" s="18" t="s">
        <v>1887</v>
      </c>
      <c r="B511" s="18" t="s">
        <v>1072</v>
      </c>
      <c r="C511" s="102" t="s">
        <v>369</v>
      </c>
      <c r="D511" s="102"/>
      <c r="E511" s="18"/>
      <c r="F511" s="18"/>
      <c r="G511" s="18"/>
    </row>
    <row r="512" spans="1:7" x14ac:dyDescent="0.25">
      <c r="A512" s="18" t="s">
        <v>1888</v>
      </c>
      <c r="B512" s="18" t="s">
        <v>1074</v>
      </c>
      <c r="C512" s="102" t="s">
        <v>369</v>
      </c>
      <c r="D512" s="102"/>
      <c r="E512" s="18"/>
      <c r="F512" s="18"/>
      <c r="G512" s="18"/>
    </row>
    <row r="513" spans="1:7" x14ac:dyDescent="0.25">
      <c r="A513" s="18" t="s">
        <v>1889</v>
      </c>
      <c r="B513" s="18" t="s">
        <v>1076</v>
      </c>
      <c r="C513" s="102" t="s">
        <v>369</v>
      </c>
      <c r="D513" s="102"/>
      <c r="E513" s="18"/>
      <c r="F513" s="18"/>
      <c r="G513" s="18"/>
    </row>
    <row r="514" spans="1:7" x14ac:dyDescent="0.25">
      <c r="A514" s="18" t="s">
        <v>1890</v>
      </c>
      <c r="B514" s="18" t="s">
        <v>1078</v>
      </c>
      <c r="C514" s="102" t="s">
        <v>369</v>
      </c>
      <c r="D514" s="102"/>
      <c r="E514" s="18"/>
      <c r="F514" s="18"/>
      <c r="G514" s="18"/>
    </row>
    <row r="515" spans="1:7" x14ac:dyDescent="0.25">
      <c r="A515" s="18" t="s">
        <v>1891</v>
      </c>
      <c r="B515" s="18" t="s">
        <v>1080</v>
      </c>
      <c r="C515" s="102" t="s">
        <v>369</v>
      </c>
      <c r="D515" s="102"/>
      <c r="E515" s="18"/>
      <c r="F515" s="18"/>
      <c r="G515" s="18"/>
    </row>
    <row r="516" spans="1:7" x14ac:dyDescent="0.25">
      <c r="A516" s="18" t="s">
        <v>1892</v>
      </c>
      <c r="B516" s="18" t="s">
        <v>1082</v>
      </c>
      <c r="C516" s="102" t="s">
        <v>369</v>
      </c>
      <c r="D516" s="102"/>
      <c r="E516" s="18"/>
      <c r="F516" s="18"/>
      <c r="G516" s="18"/>
    </row>
    <row r="517" spans="1:7" x14ac:dyDescent="0.25">
      <c r="A517" s="18" t="s">
        <v>1893</v>
      </c>
      <c r="B517" s="18" t="s">
        <v>1084</v>
      </c>
      <c r="C517" s="102" t="s">
        <v>369</v>
      </c>
      <c r="D517" s="102"/>
      <c r="E517" s="18"/>
      <c r="F517" s="18"/>
      <c r="G517" s="18"/>
    </row>
    <row r="518" spans="1:7" x14ac:dyDescent="0.25">
      <c r="A518" s="18" t="s">
        <v>1894</v>
      </c>
      <c r="B518" s="18" t="s">
        <v>1086</v>
      </c>
      <c r="C518" s="102" t="s">
        <v>369</v>
      </c>
      <c r="D518" s="102"/>
      <c r="E518" s="18"/>
      <c r="F518" s="18"/>
      <c r="G518" s="18"/>
    </row>
    <row r="519" spans="1:7" x14ac:dyDescent="0.25">
      <c r="A519" s="18" t="s">
        <v>1895</v>
      </c>
      <c r="B519" s="18" t="s">
        <v>97</v>
      </c>
      <c r="C519" s="102" t="s">
        <v>369</v>
      </c>
      <c r="D519" s="102"/>
      <c r="E519" s="18"/>
      <c r="F519" s="18"/>
      <c r="G519" s="18"/>
    </row>
    <row r="520" spans="1:7" x14ac:dyDescent="0.25">
      <c r="A520" s="18" t="s">
        <v>1896</v>
      </c>
      <c r="B520" s="50" t="s">
        <v>1089</v>
      </c>
      <c r="C520" s="102"/>
      <c r="D520" s="63"/>
      <c r="E520" s="18"/>
      <c r="F520" s="18"/>
      <c r="G520" s="18"/>
    </row>
    <row r="521" spans="1:7" x14ac:dyDescent="0.25">
      <c r="A521" s="18" t="s">
        <v>1897</v>
      </c>
      <c r="B521" s="50" t="s">
        <v>101</v>
      </c>
      <c r="C521" s="102"/>
      <c r="D521" s="63"/>
      <c r="E521" s="18"/>
      <c r="F521" s="18"/>
      <c r="G521" s="18"/>
    </row>
    <row r="522" spans="1:7" x14ac:dyDescent="0.25">
      <c r="A522" s="18" t="s">
        <v>1898</v>
      </c>
      <c r="B522" s="50" t="s">
        <v>101</v>
      </c>
      <c r="C522" s="102"/>
      <c r="D522" s="63"/>
      <c r="E522" s="18"/>
      <c r="F522" s="18"/>
      <c r="G522" s="18"/>
    </row>
    <row r="523" spans="1:7" x14ac:dyDescent="0.25">
      <c r="A523" s="18" t="s">
        <v>1899</v>
      </c>
      <c r="B523" s="50" t="s">
        <v>101</v>
      </c>
      <c r="C523" s="102"/>
      <c r="D523" s="63"/>
      <c r="E523" s="18"/>
      <c r="F523" s="18"/>
      <c r="G523" s="18"/>
    </row>
    <row r="524" spans="1:7" x14ac:dyDescent="0.25">
      <c r="A524" s="18" t="s">
        <v>1900</v>
      </c>
      <c r="B524" s="50" t="s">
        <v>101</v>
      </c>
      <c r="C524" s="102"/>
      <c r="D524" s="63"/>
      <c r="E524" s="18"/>
      <c r="F524" s="18"/>
      <c r="G524" s="18"/>
    </row>
    <row r="525" spans="1:7" x14ac:dyDescent="0.25">
      <c r="A525" s="18" t="s">
        <v>1901</v>
      </c>
      <c r="B525" s="50" t="s">
        <v>101</v>
      </c>
      <c r="C525" s="102"/>
      <c r="D525" s="63"/>
      <c r="E525" s="18"/>
      <c r="F525" s="18"/>
      <c r="G525" s="18"/>
    </row>
    <row r="526" spans="1:7" x14ac:dyDescent="0.25">
      <c r="A526" s="18" t="s">
        <v>1902</v>
      </c>
      <c r="B526" s="50" t="s">
        <v>101</v>
      </c>
      <c r="C526" s="102"/>
      <c r="D526" s="63"/>
      <c r="E526" s="18"/>
      <c r="F526" s="18"/>
      <c r="G526" s="18"/>
    </row>
    <row r="527" spans="1:7" x14ac:dyDescent="0.25">
      <c r="A527" s="18" t="s">
        <v>1903</v>
      </c>
      <c r="B527" s="50" t="s">
        <v>101</v>
      </c>
      <c r="C527" s="102"/>
      <c r="D527" s="63"/>
      <c r="E527" s="18"/>
      <c r="F527" s="18"/>
      <c r="G527" s="18"/>
    </row>
    <row r="528" spans="1:7" x14ac:dyDescent="0.25">
      <c r="A528" s="18" t="s">
        <v>1904</v>
      </c>
      <c r="B528" s="50" t="s">
        <v>101</v>
      </c>
      <c r="C528" s="102"/>
      <c r="D528" s="63"/>
      <c r="E528" s="18"/>
      <c r="F528" s="18"/>
      <c r="G528" s="18"/>
    </row>
    <row r="529" spans="1:7" x14ac:dyDescent="0.25">
      <c r="A529" s="18" t="s">
        <v>1905</v>
      </c>
      <c r="B529" s="50" t="s">
        <v>101</v>
      </c>
      <c r="C529" s="102"/>
      <c r="D529" s="63"/>
      <c r="E529" s="18"/>
      <c r="F529" s="18"/>
      <c r="G529" s="18"/>
    </row>
    <row r="530" spans="1:7" x14ac:dyDescent="0.25">
      <c r="A530" s="18" t="s">
        <v>1906</v>
      </c>
      <c r="B530" s="50" t="s">
        <v>101</v>
      </c>
      <c r="C530" s="102"/>
      <c r="D530" s="63"/>
      <c r="E530" s="18"/>
      <c r="F530" s="18"/>
      <c r="G530" s="18"/>
    </row>
    <row r="531" spans="1:7" x14ac:dyDescent="0.25">
      <c r="A531" s="18" t="s">
        <v>1907</v>
      </c>
      <c r="B531" s="50" t="s">
        <v>101</v>
      </c>
      <c r="C531" s="102"/>
      <c r="D531" s="63"/>
      <c r="E531" s="18"/>
      <c r="F531" s="18"/>
      <c r="G531" s="19"/>
    </row>
    <row r="532" spans="1:7" x14ac:dyDescent="0.25">
      <c r="A532" s="18" t="s">
        <v>1908</v>
      </c>
      <c r="B532" s="50" t="s">
        <v>101</v>
      </c>
      <c r="C532" s="102"/>
      <c r="D532" s="63"/>
      <c r="E532" s="18"/>
      <c r="F532" s="18"/>
      <c r="G532" s="19"/>
    </row>
    <row r="533" spans="1:7" x14ac:dyDescent="0.25">
      <c r="A533" s="18" t="s">
        <v>1909</v>
      </c>
      <c r="B533" s="50" t="s">
        <v>101</v>
      </c>
      <c r="C533" s="102"/>
      <c r="D533" s="63"/>
      <c r="E533" s="18"/>
      <c r="F533" s="18"/>
      <c r="G533" s="19"/>
    </row>
    <row r="534" spans="1:7" x14ac:dyDescent="0.25">
      <c r="A534" s="40"/>
      <c r="B534" s="40" t="s">
        <v>1910</v>
      </c>
      <c r="C534" s="40" t="s">
        <v>59</v>
      </c>
      <c r="D534" s="40" t="s">
        <v>1104</v>
      </c>
      <c r="E534" s="40"/>
      <c r="F534" s="40" t="s">
        <v>524</v>
      </c>
      <c r="G534" s="40" t="s">
        <v>1105</v>
      </c>
    </row>
    <row r="535" spans="1:7" x14ac:dyDescent="0.25">
      <c r="A535" s="18" t="s">
        <v>1911</v>
      </c>
      <c r="B535" s="63" t="s">
        <v>654</v>
      </c>
      <c r="C535" s="63" t="s">
        <v>369</v>
      </c>
      <c r="D535" s="63" t="s">
        <v>369</v>
      </c>
      <c r="E535" s="28"/>
      <c r="F535" s="84" t="str">
        <f t="shared" ref="F535:F552" si="23">IF($C$553=0,"",IF(C535="[for completion]","",IF(C535="","",C535/$C$553)))</f>
        <v/>
      </c>
      <c r="G535" s="84" t="str">
        <f t="shared" ref="G535:G552" si="24">IF($D$553=0,"",IF(D535="[for completion]","",IF(D535="","",D535/$D$553)))</f>
        <v/>
      </c>
    </row>
    <row r="536" spans="1:7" x14ac:dyDescent="0.25">
      <c r="A536" s="18" t="s">
        <v>1912</v>
      </c>
      <c r="B536" s="63" t="s">
        <v>654</v>
      </c>
      <c r="C536" s="63" t="s">
        <v>369</v>
      </c>
      <c r="D536" s="63" t="s">
        <v>369</v>
      </c>
      <c r="E536" s="28"/>
      <c r="F536" s="84" t="str">
        <f t="shared" si="23"/>
        <v/>
      </c>
      <c r="G536" s="84" t="str">
        <f t="shared" si="24"/>
        <v/>
      </c>
    </row>
    <row r="537" spans="1:7" x14ac:dyDescent="0.25">
      <c r="A537" s="18" t="s">
        <v>1913</v>
      </c>
      <c r="B537" s="63" t="s">
        <v>654</v>
      </c>
      <c r="C537" s="63" t="s">
        <v>369</v>
      </c>
      <c r="D537" s="63" t="s">
        <v>369</v>
      </c>
      <c r="E537" s="28"/>
      <c r="F537" s="84" t="str">
        <f t="shared" si="23"/>
        <v/>
      </c>
      <c r="G537" s="84" t="str">
        <f t="shared" si="24"/>
        <v/>
      </c>
    </row>
    <row r="538" spans="1:7" x14ac:dyDescent="0.25">
      <c r="A538" s="18" t="s">
        <v>1914</v>
      </c>
      <c r="B538" s="63" t="s">
        <v>654</v>
      </c>
      <c r="C538" s="63" t="s">
        <v>369</v>
      </c>
      <c r="D538" s="63" t="s">
        <v>369</v>
      </c>
      <c r="E538" s="28"/>
      <c r="F538" s="84" t="str">
        <f t="shared" si="23"/>
        <v/>
      </c>
      <c r="G538" s="84" t="str">
        <f t="shared" si="24"/>
        <v/>
      </c>
    </row>
    <row r="539" spans="1:7" x14ac:dyDescent="0.25">
      <c r="A539" s="18" t="s">
        <v>1915</v>
      </c>
      <c r="B539" s="63" t="s">
        <v>654</v>
      </c>
      <c r="C539" s="63" t="s">
        <v>369</v>
      </c>
      <c r="D539" s="63" t="s">
        <v>369</v>
      </c>
      <c r="E539" s="28"/>
      <c r="F539" s="84" t="str">
        <f t="shared" si="23"/>
        <v/>
      </c>
      <c r="G539" s="84" t="str">
        <f t="shared" si="24"/>
        <v/>
      </c>
    </row>
    <row r="540" spans="1:7" x14ac:dyDescent="0.25">
      <c r="A540" s="18" t="s">
        <v>1916</v>
      </c>
      <c r="B540" s="63" t="s">
        <v>654</v>
      </c>
      <c r="C540" s="63" t="s">
        <v>369</v>
      </c>
      <c r="D540" s="63" t="s">
        <v>369</v>
      </c>
      <c r="E540" s="28"/>
      <c r="F540" s="84" t="str">
        <f t="shared" si="23"/>
        <v/>
      </c>
      <c r="G540" s="84" t="str">
        <f t="shared" si="24"/>
        <v/>
      </c>
    </row>
    <row r="541" spans="1:7" x14ac:dyDescent="0.25">
      <c r="A541" s="18" t="s">
        <v>1917</v>
      </c>
      <c r="B541" s="63" t="s">
        <v>654</v>
      </c>
      <c r="C541" s="63" t="s">
        <v>369</v>
      </c>
      <c r="D541" s="63" t="s">
        <v>369</v>
      </c>
      <c r="E541" s="28"/>
      <c r="F541" s="84" t="str">
        <f t="shared" si="23"/>
        <v/>
      </c>
      <c r="G541" s="84" t="str">
        <f t="shared" si="24"/>
        <v/>
      </c>
    </row>
    <row r="542" spans="1:7" x14ac:dyDescent="0.25">
      <c r="A542" s="18" t="s">
        <v>1918</v>
      </c>
      <c r="B542" s="63" t="s">
        <v>654</v>
      </c>
      <c r="C542" s="63" t="s">
        <v>369</v>
      </c>
      <c r="D542" s="63" t="s">
        <v>369</v>
      </c>
      <c r="E542" s="28"/>
      <c r="F542" s="84" t="str">
        <f t="shared" si="23"/>
        <v/>
      </c>
      <c r="G542" s="84" t="str">
        <f t="shared" si="24"/>
        <v/>
      </c>
    </row>
    <row r="543" spans="1:7" x14ac:dyDescent="0.25">
      <c r="A543" s="18" t="s">
        <v>1919</v>
      </c>
      <c r="B543" s="63" t="s">
        <v>654</v>
      </c>
      <c r="C543" s="63" t="s">
        <v>369</v>
      </c>
      <c r="D543" s="63" t="s">
        <v>369</v>
      </c>
      <c r="E543" s="28"/>
      <c r="F543" s="84" t="str">
        <f t="shared" si="23"/>
        <v/>
      </c>
      <c r="G543" s="84" t="str">
        <f t="shared" si="24"/>
        <v/>
      </c>
    </row>
    <row r="544" spans="1:7" x14ac:dyDescent="0.25">
      <c r="A544" s="18" t="s">
        <v>1920</v>
      </c>
      <c r="B544" s="63" t="s">
        <v>654</v>
      </c>
      <c r="C544" s="63" t="s">
        <v>369</v>
      </c>
      <c r="D544" s="63" t="s">
        <v>369</v>
      </c>
      <c r="E544" s="28"/>
      <c r="F544" s="84" t="str">
        <f t="shared" si="23"/>
        <v/>
      </c>
      <c r="G544" s="84" t="str">
        <f t="shared" si="24"/>
        <v/>
      </c>
    </row>
    <row r="545" spans="1:7" x14ac:dyDescent="0.25">
      <c r="A545" s="18" t="s">
        <v>1921</v>
      </c>
      <c r="B545" s="63" t="s">
        <v>654</v>
      </c>
      <c r="C545" s="63" t="s">
        <v>369</v>
      </c>
      <c r="D545" s="63" t="s">
        <v>369</v>
      </c>
      <c r="E545" s="28"/>
      <c r="F545" s="84" t="str">
        <f t="shared" si="23"/>
        <v/>
      </c>
      <c r="G545" s="84" t="str">
        <f t="shared" si="24"/>
        <v/>
      </c>
    </row>
    <row r="546" spans="1:7" x14ac:dyDescent="0.25">
      <c r="A546" s="18" t="s">
        <v>1922</v>
      </c>
      <c r="B546" s="63" t="s">
        <v>654</v>
      </c>
      <c r="C546" s="63" t="s">
        <v>369</v>
      </c>
      <c r="D546" s="63" t="s">
        <v>369</v>
      </c>
      <c r="E546" s="28"/>
      <c r="F546" s="84" t="str">
        <f t="shared" si="23"/>
        <v/>
      </c>
      <c r="G546" s="84" t="str">
        <f t="shared" si="24"/>
        <v/>
      </c>
    </row>
    <row r="547" spans="1:7" x14ac:dyDescent="0.25">
      <c r="A547" s="18" t="s">
        <v>1923</v>
      </c>
      <c r="B547" s="63" t="s">
        <v>654</v>
      </c>
      <c r="C547" s="63" t="s">
        <v>369</v>
      </c>
      <c r="D547" s="63" t="s">
        <v>369</v>
      </c>
      <c r="E547" s="28"/>
      <c r="F547" s="84" t="str">
        <f t="shared" si="23"/>
        <v/>
      </c>
      <c r="G547" s="84" t="str">
        <f t="shared" si="24"/>
        <v/>
      </c>
    </row>
    <row r="548" spans="1:7" x14ac:dyDescent="0.25">
      <c r="A548" s="18" t="s">
        <v>1924</v>
      </c>
      <c r="B548" s="63" t="s">
        <v>654</v>
      </c>
      <c r="C548" s="63" t="s">
        <v>369</v>
      </c>
      <c r="D548" s="63" t="s">
        <v>369</v>
      </c>
      <c r="E548" s="28"/>
      <c r="F548" s="84" t="str">
        <f t="shared" si="23"/>
        <v/>
      </c>
      <c r="G548" s="84" t="str">
        <f t="shared" si="24"/>
        <v/>
      </c>
    </row>
    <row r="549" spans="1:7" x14ac:dyDescent="0.25">
      <c r="A549" s="18" t="s">
        <v>1925</v>
      </c>
      <c r="B549" s="63" t="s">
        <v>654</v>
      </c>
      <c r="C549" s="63" t="s">
        <v>369</v>
      </c>
      <c r="D549" s="63" t="s">
        <v>369</v>
      </c>
      <c r="E549" s="28"/>
      <c r="F549" s="84" t="str">
        <f t="shared" si="23"/>
        <v/>
      </c>
      <c r="G549" s="84" t="str">
        <f t="shared" si="24"/>
        <v/>
      </c>
    </row>
    <row r="550" spans="1:7" x14ac:dyDescent="0.25">
      <c r="A550" s="18" t="s">
        <v>1926</v>
      </c>
      <c r="B550" s="63" t="s">
        <v>654</v>
      </c>
      <c r="C550" s="63" t="s">
        <v>369</v>
      </c>
      <c r="D550" s="63" t="s">
        <v>369</v>
      </c>
      <c r="E550" s="28"/>
      <c r="F550" s="84" t="str">
        <f t="shared" si="23"/>
        <v/>
      </c>
      <c r="G550" s="84" t="str">
        <f t="shared" si="24"/>
        <v/>
      </c>
    </row>
    <row r="551" spans="1:7" x14ac:dyDescent="0.25">
      <c r="A551" s="18" t="s">
        <v>1927</v>
      </c>
      <c r="B551" s="63" t="s">
        <v>654</v>
      </c>
      <c r="C551" s="63" t="s">
        <v>369</v>
      </c>
      <c r="D551" s="63" t="s">
        <v>369</v>
      </c>
      <c r="E551" s="28"/>
      <c r="F551" s="84" t="str">
        <f t="shared" si="23"/>
        <v/>
      </c>
      <c r="G551" s="84" t="str">
        <f t="shared" si="24"/>
        <v/>
      </c>
    </row>
    <row r="552" spans="1:7" x14ac:dyDescent="0.25">
      <c r="A552" s="18" t="s">
        <v>1928</v>
      </c>
      <c r="B552" s="18" t="s">
        <v>881</v>
      </c>
      <c r="C552" s="63" t="s">
        <v>369</v>
      </c>
      <c r="D552" s="63" t="s">
        <v>369</v>
      </c>
      <c r="E552" s="28"/>
      <c r="F552" s="84" t="str">
        <f t="shared" si="23"/>
        <v/>
      </c>
      <c r="G552" s="84" t="str">
        <f t="shared" si="24"/>
        <v/>
      </c>
    </row>
    <row r="553" spans="1:7" x14ac:dyDescent="0.25">
      <c r="A553" s="18" t="s">
        <v>1929</v>
      </c>
      <c r="B553" s="18" t="s">
        <v>99</v>
      </c>
      <c r="C553" s="83">
        <f>SUM(C535:C552)</f>
        <v>0</v>
      </c>
      <c r="D553" s="49">
        <f>SUM(D535:D552)</f>
        <v>0</v>
      </c>
      <c r="E553" s="28"/>
      <c r="F553" s="85">
        <f>SUM(F535:F552)</f>
        <v>0</v>
      </c>
      <c r="G553" s="85">
        <f>SUM(G535:G552)</f>
        <v>0</v>
      </c>
    </row>
    <row r="554" spans="1:7" x14ac:dyDescent="0.25">
      <c r="A554" s="18" t="s">
        <v>1930</v>
      </c>
      <c r="B554" s="18"/>
      <c r="C554" s="18"/>
      <c r="D554" s="18"/>
      <c r="E554" s="28"/>
      <c r="F554" s="28"/>
      <c r="G554" s="28"/>
    </row>
    <row r="555" spans="1:7" x14ac:dyDescent="0.25">
      <c r="A555" s="18" t="s">
        <v>1931</v>
      </c>
      <c r="B555" s="18"/>
      <c r="C555" s="18"/>
      <c r="D555" s="18"/>
      <c r="E555" s="28"/>
      <c r="F555" s="28"/>
      <c r="G555" s="28"/>
    </row>
    <row r="556" spans="1:7" x14ac:dyDescent="0.25">
      <c r="A556" s="18" t="s">
        <v>1932</v>
      </c>
      <c r="B556" s="18"/>
      <c r="C556" s="18"/>
      <c r="D556" s="18"/>
      <c r="E556" s="28"/>
      <c r="F556" s="28"/>
      <c r="G556" s="28"/>
    </row>
    <row r="557" spans="1:7" x14ac:dyDescent="0.25">
      <c r="A557" s="40"/>
      <c r="B557" s="40" t="s">
        <v>1933</v>
      </c>
      <c r="C557" s="40" t="s">
        <v>59</v>
      </c>
      <c r="D557" s="40" t="s">
        <v>1104</v>
      </c>
      <c r="E557" s="40"/>
      <c r="F557" s="40" t="s">
        <v>524</v>
      </c>
      <c r="G557" s="40" t="s">
        <v>1934</v>
      </c>
    </row>
    <row r="558" spans="1:7" x14ac:dyDescent="0.25">
      <c r="A558" s="18" t="s">
        <v>1935</v>
      </c>
      <c r="B558" s="63" t="s">
        <v>654</v>
      </c>
      <c r="C558" s="97" t="s">
        <v>369</v>
      </c>
      <c r="D558" s="98" t="s">
        <v>369</v>
      </c>
      <c r="E558" s="28"/>
      <c r="F558" s="84" t="str">
        <f t="shared" ref="F558:F575" si="25">IF($C$576=0,"",IF(C558="[for completion]","",IF(C558="","",C558/$C$576)))</f>
        <v/>
      </c>
      <c r="G558" s="84" t="str">
        <f t="shared" ref="G558:G575" si="26">IF($D$576=0,"",IF(D558="[for completion]","",IF(D558="","",D558/$D$576)))</f>
        <v/>
      </c>
    </row>
    <row r="559" spans="1:7" x14ac:dyDescent="0.25">
      <c r="A559" s="18" t="s">
        <v>1936</v>
      </c>
      <c r="B559" s="63" t="s">
        <v>654</v>
      </c>
      <c r="C559" s="97" t="s">
        <v>369</v>
      </c>
      <c r="D559" s="98" t="s">
        <v>369</v>
      </c>
      <c r="E559" s="28"/>
      <c r="F559" s="84" t="str">
        <f t="shared" si="25"/>
        <v/>
      </c>
      <c r="G559" s="84" t="str">
        <f t="shared" si="26"/>
        <v/>
      </c>
    </row>
    <row r="560" spans="1:7" x14ac:dyDescent="0.25">
      <c r="A560" s="18" t="s">
        <v>1937</v>
      </c>
      <c r="B560" s="63" t="s">
        <v>654</v>
      </c>
      <c r="C560" s="97" t="s">
        <v>369</v>
      </c>
      <c r="D560" s="98" t="s">
        <v>369</v>
      </c>
      <c r="E560" s="28"/>
      <c r="F560" s="84" t="str">
        <f t="shared" si="25"/>
        <v/>
      </c>
      <c r="G560" s="84" t="str">
        <f t="shared" si="26"/>
        <v/>
      </c>
    </row>
    <row r="561" spans="1:7" x14ac:dyDescent="0.25">
      <c r="A561" s="18" t="s">
        <v>1938</v>
      </c>
      <c r="B561" s="63" t="s">
        <v>654</v>
      </c>
      <c r="C561" s="97" t="s">
        <v>369</v>
      </c>
      <c r="D561" s="98" t="s">
        <v>369</v>
      </c>
      <c r="E561" s="28"/>
      <c r="F561" s="84" t="str">
        <f t="shared" si="25"/>
        <v/>
      </c>
      <c r="G561" s="84" t="str">
        <f t="shared" si="26"/>
        <v/>
      </c>
    </row>
    <row r="562" spans="1:7" x14ac:dyDescent="0.25">
      <c r="A562" s="18" t="s">
        <v>1939</v>
      </c>
      <c r="B562" s="63" t="s">
        <v>654</v>
      </c>
      <c r="C562" s="97" t="s">
        <v>369</v>
      </c>
      <c r="D562" s="98" t="s">
        <v>369</v>
      </c>
      <c r="E562" s="28"/>
      <c r="F562" s="84" t="str">
        <f t="shared" si="25"/>
        <v/>
      </c>
      <c r="G562" s="84" t="str">
        <f t="shared" si="26"/>
        <v/>
      </c>
    </row>
    <row r="563" spans="1:7" x14ac:dyDescent="0.25">
      <c r="A563" s="18" t="s">
        <v>1940</v>
      </c>
      <c r="B563" s="63" t="s">
        <v>654</v>
      </c>
      <c r="C563" s="97" t="s">
        <v>369</v>
      </c>
      <c r="D563" s="98" t="s">
        <v>369</v>
      </c>
      <c r="E563" s="28"/>
      <c r="F563" s="84" t="str">
        <f t="shared" si="25"/>
        <v/>
      </c>
      <c r="G563" s="84" t="str">
        <f t="shared" si="26"/>
        <v/>
      </c>
    </row>
    <row r="564" spans="1:7" x14ac:dyDescent="0.25">
      <c r="A564" s="18" t="s">
        <v>1941</v>
      </c>
      <c r="B564" s="63" t="s">
        <v>654</v>
      </c>
      <c r="C564" s="97" t="s">
        <v>369</v>
      </c>
      <c r="D564" s="98" t="s">
        <v>369</v>
      </c>
      <c r="E564" s="28"/>
      <c r="F564" s="84" t="str">
        <f t="shared" si="25"/>
        <v/>
      </c>
      <c r="G564" s="84" t="str">
        <f t="shared" si="26"/>
        <v/>
      </c>
    </row>
    <row r="565" spans="1:7" x14ac:dyDescent="0.25">
      <c r="A565" s="18" t="s">
        <v>1942</v>
      </c>
      <c r="B565" s="63" t="s">
        <v>654</v>
      </c>
      <c r="C565" s="97" t="s">
        <v>369</v>
      </c>
      <c r="D565" s="98" t="s">
        <v>369</v>
      </c>
      <c r="E565" s="28"/>
      <c r="F565" s="84" t="str">
        <f t="shared" si="25"/>
        <v/>
      </c>
      <c r="G565" s="84" t="str">
        <f t="shared" si="26"/>
        <v/>
      </c>
    </row>
    <row r="566" spans="1:7" x14ac:dyDescent="0.25">
      <c r="A566" s="18" t="s">
        <v>1943</v>
      </c>
      <c r="B566" s="63" t="s">
        <v>654</v>
      </c>
      <c r="C566" s="97" t="s">
        <v>369</v>
      </c>
      <c r="D566" s="98" t="s">
        <v>369</v>
      </c>
      <c r="E566" s="28"/>
      <c r="F566" s="84" t="str">
        <f t="shared" si="25"/>
        <v/>
      </c>
      <c r="G566" s="84" t="str">
        <f t="shared" si="26"/>
        <v/>
      </c>
    </row>
    <row r="567" spans="1:7" x14ac:dyDescent="0.25">
      <c r="A567" s="18" t="s">
        <v>1944</v>
      </c>
      <c r="B567" s="63" t="s">
        <v>654</v>
      </c>
      <c r="C567" s="97" t="s">
        <v>369</v>
      </c>
      <c r="D567" s="98" t="s">
        <v>369</v>
      </c>
      <c r="E567" s="28"/>
      <c r="F567" s="84" t="str">
        <f t="shared" si="25"/>
        <v/>
      </c>
      <c r="G567" s="84" t="str">
        <f t="shared" si="26"/>
        <v/>
      </c>
    </row>
    <row r="568" spans="1:7" x14ac:dyDescent="0.25">
      <c r="A568" s="18" t="s">
        <v>1945</v>
      </c>
      <c r="B568" s="63" t="s">
        <v>654</v>
      </c>
      <c r="C568" s="97" t="s">
        <v>369</v>
      </c>
      <c r="D568" s="98" t="s">
        <v>369</v>
      </c>
      <c r="E568" s="28"/>
      <c r="F568" s="84" t="str">
        <f t="shared" si="25"/>
        <v/>
      </c>
      <c r="G568" s="84" t="str">
        <f t="shared" si="26"/>
        <v/>
      </c>
    </row>
    <row r="569" spans="1:7" x14ac:dyDescent="0.25">
      <c r="A569" s="18" t="s">
        <v>1946</v>
      </c>
      <c r="B569" s="63" t="s">
        <v>654</v>
      </c>
      <c r="C569" s="97" t="s">
        <v>369</v>
      </c>
      <c r="D569" s="98" t="s">
        <v>369</v>
      </c>
      <c r="E569" s="28"/>
      <c r="F569" s="84" t="str">
        <f t="shared" si="25"/>
        <v/>
      </c>
      <c r="G569" s="84" t="str">
        <f t="shared" si="26"/>
        <v/>
      </c>
    </row>
    <row r="570" spans="1:7" x14ac:dyDescent="0.25">
      <c r="A570" s="18" t="s">
        <v>1947</v>
      </c>
      <c r="B570" s="63" t="s">
        <v>654</v>
      </c>
      <c r="C570" s="97" t="s">
        <v>369</v>
      </c>
      <c r="D570" s="98" t="s">
        <v>369</v>
      </c>
      <c r="E570" s="28"/>
      <c r="F570" s="84" t="str">
        <f t="shared" si="25"/>
        <v/>
      </c>
      <c r="G570" s="84" t="str">
        <f t="shared" si="26"/>
        <v/>
      </c>
    </row>
    <row r="571" spans="1:7" x14ac:dyDescent="0.25">
      <c r="A571" s="18" t="s">
        <v>1948</v>
      </c>
      <c r="B571" s="63" t="s">
        <v>654</v>
      </c>
      <c r="C571" s="97" t="s">
        <v>369</v>
      </c>
      <c r="D571" s="98" t="s">
        <v>369</v>
      </c>
      <c r="E571" s="28"/>
      <c r="F571" s="84" t="str">
        <f t="shared" si="25"/>
        <v/>
      </c>
      <c r="G571" s="84" t="str">
        <f t="shared" si="26"/>
        <v/>
      </c>
    </row>
    <row r="572" spans="1:7" x14ac:dyDescent="0.25">
      <c r="A572" s="18" t="s">
        <v>1949</v>
      </c>
      <c r="B572" s="63" t="s">
        <v>654</v>
      </c>
      <c r="C572" s="97" t="s">
        <v>369</v>
      </c>
      <c r="D572" s="98" t="s">
        <v>369</v>
      </c>
      <c r="E572" s="28"/>
      <c r="F572" s="84" t="str">
        <f t="shared" si="25"/>
        <v/>
      </c>
      <c r="G572" s="84" t="str">
        <f t="shared" si="26"/>
        <v/>
      </c>
    </row>
    <row r="573" spans="1:7" x14ac:dyDescent="0.25">
      <c r="A573" s="18" t="s">
        <v>1950</v>
      </c>
      <c r="B573" s="63" t="s">
        <v>654</v>
      </c>
      <c r="C573" s="97" t="s">
        <v>369</v>
      </c>
      <c r="D573" s="98" t="s">
        <v>369</v>
      </c>
      <c r="E573" s="28"/>
      <c r="F573" s="84" t="str">
        <f t="shared" si="25"/>
        <v/>
      </c>
      <c r="G573" s="84" t="str">
        <f t="shared" si="26"/>
        <v/>
      </c>
    </row>
    <row r="574" spans="1:7" x14ac:dyDescent="0.25">
      <c r="A574" s="18" t="s">
        <v>1951</v>
      </c>
      <c r="B574" s="63" t="s">
        <v>654</v>
      </c>
      <c r="C574" s="97" t="s">
        <v>369</v>
      </c>
      <c r="D574" s="98" t="s">
        <v>369</v>
      </c>
      <c r="E574" s="28"/>
      <c r="F574" s="84" t="str">
        <f t="shared" si="25"/>
        <v/>
      </c>
      <c r="G574" s="84" t="str">
        <f t="shared" si="26"/>
        <v/>
      </c>
    </row>
    <row r="575" spans="1:7" x14ac:dyDescent="0.25">
      <c r="A575" s="18" t="s">
        <v>1952</v>
      </c>
      <c r="B575" s="18" t="s">
        <v>881</v>
      </c>
      <c r="C575" s="97" t="s">
        <v>369</v>
      </c>
      <c r="D575" s="98" t="s">
        <v>369</v>
      </c>
      <c r="E575" s="28"/>
      <c r="F575" s="84" t="str">
        <f t="shared" si="25"/>
        <v/>
      </c>
      <c r="G575" s="84" t="str">
        <f t="shared" si="26"/>
        <v/>
      </c>
    </row>
    <row r="576" spans="1:7" x14ac:dyDescent="0.25">
      <c r="A576" s="18" t="s">
        <v>1953</v>
      </c>
      <c r="B576" s="18" t="s">
        <v>99</v>
      </c>
      <c r="C576" s="83">
        <f>SUM(C558:C575)</f>
        <v>0</v>
      </c>
      <c r="D576" s="49">
        <f>SUM(D558:D575)</f>
        <v>0</v>
      </c>
      <c r="E576" s="28"/>
      <c r="F576" s="85">
        <f>SUM(F558:F575)</f>
        <v>0</v>
      </c>
      <c r="G576" s="85">
        <f>SUM(G558:G575)</f>
        <v>0</v>
      </c>
    </row>
    <row r="577" spans="1:7" x14ac:dyDescent="0.25">
      <c r="A577" s="40"/>
      <c r="B577" s="40" t="s">
        <v>1954</v>
      </c>
      <c r="C577" s="40" t="s">
        <v>59</v>
      </c>
      <c r="D577" s="40" t="s">
        <v>1104</v>
      </c>
      <c r="E577" s="40"/>
      <c r="F577" s="40" t="s">
        <v>524</v>
      </c>
      <c r="G577" s="40" t="s">
        <v>1105</v>
      </c>
    </row>
    <row r="578" spans="1:7" x14ac:dyDescent="0.25">
      <c r="A578" s="18" t="s">
        <v>1955</v>
      </c>
      <c r="B578" s="18" t="s">
        <v>911</v>
      </c>
      <c r="C578" s="63" t="s">
        <v>369</v>
      </c>
      <c r="D578" s="63" t="s">
        <v>369</v>
      </c>
      <c r="E578" s="28"/>
      <c r="F578" s="84" t="str">
        <f t="shared" ref="F578:F587" si="27">IF($C$588=0,"",IF(C578="[for completion]","",IF(C578="","",C578/$C$588)))</f>
        <v/>
      </c>
      <c r="G578" s="84" t="str">
        <f t="shared" ref="G578:G587" si="28">IF($D$588=0,"",IF(D578="[for completion]","",IF(D578="","",D578/$D$588)))</f>
        <v/>
      </c>
    </row>
    <row r="579" spans="1:7" x14ac:dyDescent="0.25">
      <c r="A579" s="18" t="s">
        <v>1956</v>
      </c>
      <c r="B579" s="18" t="s">
        <v>913</v>
      </c>
      <c r="C579" s="63" t="s">
        <v>369</v>
      </c>
      <c r="D579" s="63" t="s">
        <v>369</v>
      </c>
      <c r="E579" s="28"/>
      <c r="F579" s="84" t="str">
        <f t="shared" si="27"/>
        <v/>
      </c>
      <c r="G579" s="84" t="str">
        <f t="shared" si="28"/>
        <v/>
      </c>
    </row>
    <row r="580" spans="1:7" x14ac:dyDescent="0.25">
      <c r="A580" s="18" t="s">
        <v>1957</v>
      </c>
      <c r="B580" s="18" t="s">
        <v>915</v>
      </c>
      <c r="C580" s="63" t="s">
        <v>369</v>
      </c>
      <c r="D580" s="63" t="s">
        <v>369</v>
      </c>
      <c r="E580" s="28"/>
      <c r="F580" s="84" t="str">
        <f t="shared" si="27"/>
        <v/>
      </c>
      <c r="G580" s="84" t="str">
        <f t="shared" si="28"/>
        <v/>
      </c>
    </row>
    <row r="581" spans="1:7" x14ac:dyDescent="0.25">
      <c r="A581" s="18" t="s">
        <v>1958</v>
      </c>
      <c r="B581" s="18" t="s">
        <v>917</v>
      </c>
      <c r="C581" s="63" t="s">
        <v>369</v>
      </c>
      <c r="D581" s="63" t="s">
        <v>369</v>
      </c>
      <c r="E581" s="28"/>
      <c r="F581" s="84" t="str">
        <f t="shared" si="27"/>
        <v/>
      </c>
      <c r="G581" s="84" t="str">
        <f t="shared" si="28"/>
        <v/>
      </c>
    </row>
    <row r="582" spans="1:7" x14ac:dyDescent="0.25">
      <c r="A582" s="18" t="s">
        <v>1959</v>
      </c>
      <c r="B582" s="18" t="s">
        <v>919</v>
      </c>
      <c r="C582" s="63" t="s">
        <v>369</v>
      </c>
      <c r="D582" s="63" t="s">
        <v>369</v>
      </c>
      <c r="E582" s="28"/>
      <c r="F582" s="84" t="str">
        <f t="shared" si="27"/>
        <v/>
      </c>
      <c r="G582" s="84" t="str">
        <f t="shared" si="28"/>
        <v/>
      </c>
    </row>
    <row r="583" spans="1:7" x14ac:dyDescent="0.25">
      <c r="A583" s="18" t="s">
        <v>1960</v>
      </c>
      <c r="B583" s="18" t="s">
        <v>921</v>
      </c>
      <c r="C583" s="63" t="s">
        <v>369</v>
      </c>
      <c r="D583" s="63" t="s">
        <v>369</v>
      </c>
      <c r="E583" s="28"/>
      <c r="F583" s="84" t="str">
        <f t="shared" si="27"/>
        <v/>
      </c>
      <c r="G583" s="84" t="str">
        <f t="shared" si="28"/>
        <v/>
      </c>
    </row>
    <row r="584" spans="1:7" x14ac:dyDescent="0.25">
      <c r="A584" s="18" t="s">
        <v>1961</v>
      </c>
      <c r="B584" s="18" t="s">
        <v>923</v>
      </c>
      <c r="C584" s="63" t="s">
        <v>369</v>
      </c>
      <c r="D584" s="63" t="s">
        <v>369</v>
      </c>
      <c r="E584" s="28"/>
      <c r="F584" s="84" t="str">
        <f t="shared" si="27"/>
        <v/>
      </c>
      <c r="G584" s="84" t="str">
        <f t="shared" si="28"/>
        <v/>
      </c>
    </row>
    <row r="585" spans="1:7" x14ac:dyDescent="0.25">
      <c r="A585" s="18" t="s">
        <v>1962</v>
      </c>
      <c r="B585" s="18" t="s">
        <v>925</v>
      </c>
      <c r="C585" s="63" t="s">
        <v>369</v>
      </c>
      <c r="D585" s="63" t="s">
        <v>369</v>
      </c>
      <c r="E585" s="28"/>
      <c r="F585" s="84" t="str">
        <f t="shared" si="27"/>
        <v/>
      </c>
      <c r="G585" s="84" t="str">
        <f t="shared" si="28"/>
        <v/>
      </c>
    </row>
    <row r="586" spans="1:7" x14ac:dyDescent="0.25">
      <c r="A586" s="18" t="s">
        <v>1963</v>
      </c>
      <c r="B586" s="18" t="s">
        <v>927</v>
      </c>
      <c r="C586" s="63" t="s">
        <v>369</v>
      </c>
      <c r="D586" s="63" t="s">
        <v>369</v>
      </c>
      <c r="E586" s="28"/>
      <c r="F586" s="84" t="str">
        <f t="shared" si="27"/>
        <v/>
      </c>
      <c r="G586" s="84" t="str">
        <f t="shared" si="28"/>
        <v/>
      </c>
    </row>
    <row r="587" spans="1:7" x14ac:dyDescent="0.25">
      <c r="A587" s="18" t="s">
        <v>1964</v>
      </c>
      <c r="B587" s="18" t="s">
        <v>881</v>
      </c>
      <c r="C587" s="63" t="s">
        <v>369</v>
      </c>
      <c r="D587" s="63" t="s">
        <v>369</v>
      </c>
      <c r="E587" s="28"/>
      <c r="F587" s="84" t="str">
        <f t="shared" si="27"/>
        <v/>
      </c>
      <c r="G587" s="84" t="str">
        <f t="shared" si="28"/>
        <v/>
      </c>
    </row>
    <row r="588" spans="1:7" x14ac:dyDescent="0.25">
      <c r="A588" s="18" t="s">
        <v>1965</v>
      </c>
      <c r="B588" s="18" t="s">
        <v>99</v>
      </c>
      <c r="C588" s="83">
        <f>SUM(C578:C587)</f>
        <v>0</v>
      </c>
      <c r="D588" s="49">
        <f>SUM(D578:D587)</f>
        <v>0</v>
      </c>
      <c r="E588" s="28"/>
      <c r="F588" s="85">
        <f>SUM(F578:F587)</f>
        <v>0</v>
      </c>
      <c r="G588" s="85">
        <f>SUM(G578:G587)</f>
        <v>0</v>
      </c>
    </row>
    <row r="590" spans="1:7" x14ac:dyDescent="0.25">
      <c r="A590" s="40"/>
      <c r="B590" s="40" t="s">
        <v>1966</v>
      </c>
      <c r="C590" s="40" t="s">
        <v>59</v>
      </c>
      <c r="D590" s="40" t="s">
        <v>1104</v>
      </c>
      <c r="E590" s="40"/>
      <c r="F590" s="40" t="s">
        <v>524</v>
      </c>
      <c r="G590" s="40" t="s">
        <v>1105</v>
      </c>
    </row>
    <row r="591" spans="1:7" x14ac:dyDescent="0.25">
      <c r="A591" s="18" t="s">
        <v>1967</v>
      </c>
      <c r="B591" s="18" t="s">
        <v>1968</v>
      </c>
      <c r="C591" s="63" t="s">
        <v>369</v>
      </c>
      <c r="D591" s="63" t="s">
        <v>369</v>
      </c>
      <c r="E591" s="28"/>
      <c r="F591" s="84" t="str">
        <f>IF($C$595=0,"",IF(C591="[for completion]","",IF(C591="","",C591/$C$595)))</f>
        <v/>
      </c>
      <c r="G591" s="84" t="str">
        <f>IF($D$595=0,"",IF(D591="[for completion]","",IF(D591="","",D591/$D$595)))</f>
        <v/>
      </c>
    </row>
    <row r="592" spans="1:7" x14ac:dyDescent="0.25">
      <c r="A592" s="18" t="s">
        <v>1969</v>
      </c>
      <c r="B592" s="61" t="s">
        <v>952</v>
      </c>
      <c r="C592" s="63" t="s">
        <v>369</v>
      </c>
      <c r="D592" s="63" t="s">
        <v>369</v>
      </c>
      <c r="E592" s="28"/>
      <c r="F592" s="28"/>
      <c r="G592" s="84" t="str">
        <f>IF($D$595=0,"",IF(D592="[for completion]","",IF(D592="","",D592/$D$595)))</f>
        <v/>
      </c>
    </row>
    <row r="593" spans="1:7" x14ac:dyDescent="0.25">
      <c r="A593" s="18" t="s">
        <v>1970</v>
      </c>
      <c r="B593" s="18" t="s">
        <v>945</v>
      </c>
      <c r="C593" s="63" t="s">
        <v>369</v>
      </c>
      <c r="D593" s="63" t="s">
        <v>369</v>
      </c>
      <c r="E593" s="28"/>
      <c r="F593" s="28"/>
      <c r="G593" s="84" t="str">
        <f>IF($D$595=0,"",IF(D593="[for completion]","",IF(D593="","",D593/$D$595)))</f>
        <v/>
      </c>
    </row>
    <row r="594" spans="1:7" x14ac:dyDescent="0.25">
      <c r="A594" s="18" t="s">
        <v>1971</v>
      </c>
      <c r="B594" s="18" t="s">
        <v>881</v>
      </c>
      <c r="C594" s="63" t="s">
        <v>369</v>
      </c>
      <c r="D594" s="63" t="s">
        <v>369</v>
      </c>
      <c r="E594" s="28"/>
      <c r="F594" s="28"/>
      <c r="G594" s="84" t="str">
        <f>IF($D$595=0,"",IF(D594="[for completion]","",IF(D594="","",D594/$D$595)))</f>
        <v/>
      </c>
    </row>
    <row r="595" spans="1:7" x14ac:dyDescent="0.25">
      <c r="A595" s="18" t="s">
        <v>1972</v>
      </c>
      <c r="B595" s="18" t="s">
        <v>99</v>
      </c>
      <c r="C595" s="83">
        <f>SUM(C591:C594)</f>
        <v>0</v>
      </c>
      <c r="D595" s="49">
        <f>SUM(D591:D594)</f>
        <v>0</v>
      </c>
      <c r="E595" s="28"/>
      <c r="F595" s="85">
        <f>SUM(F591:F594)</f>
        <v>0</v>
      </c>
      <c r="G595" s="85">
        <f>SUM(G591:G594)</f>
        <v>0</v>
      </c>
    </row>
    <row r="596" spans="1:7" x14ac:dyDescent="0.25">
      <c r="A596" s="18"/>
    </row>
    <row r="597" spans="1:7" x14ac:dyDescent="0.25">
      <c r="A597" s="40"/>
      <c r="B597" s="40" t="s">
        <v>1171</v>
      </c>
      <c r="C597" s="40" t="s">
        <v>59</v>
      </c>
      <c r="D597" s="40" t="s">
        <v>1104</v>
      </c>
      <c r="E597" s="40"/>
      <c r="F597" s="40" t="s">
        <v>523</v>
      </c>
      <c r="G597" s="40" t="s">
        <v>1105</v>
      </c>
    </row>
    <row r="598" spans="1:7" x14ac:dyDescent="0.25">
      <c r="A598" s="18" t="s">
        <v>1973</v>
      </c>
      <c r="B598" s="63" t="s">
        <v>654</v>
      </c>
      <c r="C598" s="18" t="s">
        <v>369</v>
      </c>
      <c r="D598" s="18" t="s">
        <v>369</v>
      </c>
      <c r="E598" s="19"/>
      <c r="F598" s="84" t="str">
        <f t="shared" ref="F598:F615" si="29">IF($C$616=0,"",IF(C598="[for completion]","",IF(C598="","",C598/$C$616)))</f>
        <v/>
      </c>
      <c r="G598" s="84" t="str">
        <f t="shared" ref="G598:G615" si="30">IF($D$616=0,"",IF(D598="[for completion]","",IF(D598="","",D598/$D$616)))</f>
        <v/>
      </c>
    </row>
    <row r="599" spans="1:7" x14ac:dyDescent="0.25">
      <c r="A599" s="18" t="s">
        <v>1974</v>
      </c>
      <c r="B599" s="63" t="s">
        <v>654</v>
      </c>
      <c r="C599" s="18" t="s">
        <v>369</v>
      </c>
      <c r="D599" s="18" t="s">
        <v>369</v>
      </c>
      <c r="E599" s="19"/>
      <c r="F599" s="84" t="str">
        <f t="shared" si="29"/>
        <v/>
      </c>
      <c r="G599" s="84" t="str">
        <f t="shared" si="30"/>
        <v/>
      </c>
    </row>
    <row r="600" spans="1:7" x14ac:dyDescent="0.25">
      <c r="A600" s="18" t="s">
        <v>1975</v>
      </c>
      <c r="B600" s="63" t="s">
        <v>654</v>
      </c>
      <c r="C600" s="18" t="s">
        <v>369</v>
      </c>
      <c r="D600" s="18" t="s">
        <v>369</v>
      </c>
      <c r="E600" s="19"/>
      <c r="F600" s="84" t="str">
        <f t="shared" si="29"/>
        <v/>
      </c>
      <c r="G600" s="84" t="str">
        <f t="shared" si="30"/>
        <v/>
      </c>
    </row>
    <row r="601" spans="1:7" x14ac:dyDescent="0.25">
      <c r="A601" s="18" t="s">
        <v>1976</v>
      </c>
      <c r="B601" s="63" t="s">
        <v>654</v>
      </c>
      <c r="C601" s="18" t="s">
        <v>369</v>
      </c>
      <c r="D601" s="18" t="s">
        <v>369</v>
      </c>
      <c r="E601" s="19"/>
      <c r="F601" s="84" t="str">
        <f t="shared" si="29"/>
        <v/>
      </c>
      <c r="G601" s="84" t="str">
        <f t="shared" si="30"/>
        <v/>
      </c>
    </row>
    <row r="602" spans="1:7" x14ac:dyDescent="0.25">
      <c r="A602" s="18" t="s">
        <v>1977</v>
      </c>
      <c r="B602" s="63" t="s">
        <v>654</v>
      </c>
      <c r="C602" s="18" t="s">
        <v>369</v>
      </c>
      <c r="D602" s="18" t="s">
        <v>369</v>
      </c>
      <c r="E602" s="19"/>
      <c r="F602" s="84" t="str">
        <f t="shared" si="29"/>
        <v/>
      </c>
      <c r="G602" s="84" t="str">
        <f t="shared" si="30"/>
        <v/>
      </c>
    </row>
    <row r="603" spans="1:7" x14ac:dyDescent="0.25">
      <c r="A603" s="18" t="s">
        <v>1978</v>
      </c>
      <c r="B603" s="63" t="s">
        <v>654</v>
      </c>
      <c r="C603" s="18" t="s">
        <v>369</v>
      </c>
      <c r="D603" s="18" t="s">
        <v>369</v>
      </c>
      <c r="E603" s="19"/>
      <c r="F603" s="84" t="str">
        <f t="shared" si="29"/>
        <v/>
      </c>
      <c r="G603" s="84" t="str">
        <f t="shared" si="30"/>
        <v/>
      </c>
    </row>
    <row r="604" spans="1:7" x14ac:dyDescent="0.25">
      <c r="A604" s="18" t="s">
        <v>1979</v>
      </c>
      <c r="B604" s="63" t="s">
        <v>654</v>
      </c>
      <c r="C604" s="18" t="s">
        <v>369</v>
      </c>
      <c r="D604" s="18" t="s">
        <v>369</v>
      </c>
      <c r="E604" s="19"/>
      <c r="F604" s="84" t="str">
        <f t="shared" si="29"/>
        <v/>
      </c>
      <c r="G604" s="84" t="str">
        <f t="shared" si="30"/>
        <v/>
      </c>
    </row>
    <row r="605" spans="1:7" x14ac:dyDescent="0.25">
      <c r="A605" s="18" t="s">
        <v>1980</v>
      </c>
      <c r="B605" s="63" t="s">
        <v>654</v>
      </c>
      <c r="C605" s="18" t="s">
        <v>369</v>
      </c>
      <c r="D605" s="18" t="s">
        <v>369</v>
      </c>
      <c r="E605" s="19"/>
      <c r="F605" s="84" t="str">
        <f t="shared" si="29"/>
        <v/>
      </c>
      <c r="G605" s="84" t="str">
        <f t="shared" si="30"/>
        <v/>
      </c>
    </row>
    <row r="606" spans="1:7" x14ac:dyDescent="0.25">
      <c r="A606" s="18" t="s">
        <v>1981</v>
      </c>
      <c r="B606" s="63" t="s">
        <v>654</v>
      </c>
      <c r="C606" s="18" t="s">
        <v>369</v>
      </c>
      <c r="D606" s="18" t="s">
        <v>369</v>
      </c>
      <c r="E606" s="19"/>
      <c r="F606" s="84" t="str">
        <f t="shared" si="29"/>
        <v/>
      </c>
      <c r="G606" s="84" t="str">
        <f t="shared" si="30"/>
        <v/>
      </c>
    </row>
    <row r="607" spans="1:7" x14ac:dyDescent="0.25">
      <c r="A607" s="18" t="s">
        <v>1982</v>
      </c>
      <c r="B607" s="63" t="s">
        <v>654</v>
      </c>
      <c r="C607" s="18" t="s">
        <v>369</v>
      </c>
      <c r="D607" s="18" t="s">
        <v>369</v>
      </c>
      <c r="E607" s="19"/>
      <c r="F607" s="84" t="str">
        <f t="shared" si="29"/>
        <v/>
      </c>
      <c r="G607" s="84" t="str">
        <f t="shared" si="30"/>
        <v/>
      </c>
    </row>
    <row r="608" spans="1:7" x14ac:dyDescent="0.25">
      <c r="A608" s="18" t="s">
        <v>1983</v>
      </c>
      <c r="B608" s="63" t="s">
        <v>654</v>
      </c>
      <c r="C608" s="18" t="s">
        <v>369</v>
      </c>
      <c r="D608" s="18" t="s">
        <v>369</v>
      </c>
      <c r="E608" s="19"/>
      <c r="F608" s="84" t="str">
        <f t="shared" si="29"/>
        <v/>
      </c>
      <c r="G608" s="84" t="str">
        <f t="shared" si="30"/>
        <v/>
      </c>
    </row>
    <row r="609" spans="1:7" x14ac:dyDescent="0.25">
      <c r="A609" s="18" t="s">
        <v>1984</v>
      </c>
      <c r="B609" s="63" t="s">
        <v>654</v>
      </c>
      <c r="C609" s="18" t="s">
        <v>369</v>
      </c>
      <c r="D609" s="18" t="s">
        <v>369</v>
      </c>
      <c r="E609" s="19"/>
      <c r="F609" s="84" t="str">
        <f t="shared" si="29"/>
        <v/>
      </c>
      <c r="G609" s="84" t="str">
        <f t="shared" si="30"/>
        <v/>
      </c>
    </row>
    <row r="610" spans="1:7" x14ac:dyDescent="0.25">
      <c r="A610" s="18" t="s">
        <v>1985</v>
      </c>
      <c r="B610" s="63" t="s">
        <v>654</v>
      </c>
      <c r="C610" s="18" t="s">
        <v>369</v>
      </c>
      <c r="D610" s="18" t="s">
        <v>369</v>
      </c>
      <c r="E610" s="19"/>
      <c r="F610" s="84" t="str">
        <f t="shared" si="29"/>
        <v/>
      </c>
      <c r="G610" s="84" t="str">
        <f t="shared" si="30"/>
        <v/>
      </c>
    </row>
    <row r="611" spans="1:7" x14ac:dyDescent="0.25">
      <c r="A611" s="18" t="s">
        <v>1986</v>
      </c>
      <c r="B611" s="63" t="s">
        <v>654</v>
      </c>
      <c r="C611" s="18" t="s">
        <v>369</v>
      </c>
      <c r="D611" s="18" t="s">
        <v>369</v>
      </c>
      <c r="E611" s="19"/>
      <c r="F611" s="84" t="str">
        <f t="shared" si="29"/>
        <v/>
      </c>
      <c r="G611" s="84" t="str">
        <f t="shared" si="30"/>
        <v/>
      </c>
    </row>
    <row r="612" spans="1:7" x14ac:dyDescent="0.25">
      <c r="A612" s="18" t="s">
        <v>1987</v>
      </c>
      <c r="B612" s="63" t="s">
        <v>654</v>
      </c>
      <c r="C612" s="18" t="s">
        <v>369</v>
      </c>
      <c r="D612" s="18" t="s">
        <v>369</v>
      </c>
      <c r="E612" s="19"/>
      <c r="F612" s="84" t="str">
        <f t="shared" si="29"/>
        <v/>
      </c>
      <c r="G612" s="84" t="str">
        <f t="shared" si="30"/>
        <v/>
      </c>
    </row>
    <row r="613" spans="1:7" x14ac:dyDescent="0.25">
      <c r="A613" s="18" t="s">
        <v>1988</v>
      </c>
      <c r="B613" s="63" t="s">
        <v>654</v>
      </c>
      <c r="C613" s="18" t="s">
        <v>369</v>
      </c>
      <c r="D613" s="18" t="s">
        <v>369</v>
      </c>
      <c r="E613" s="19"/>
      <c r="F613" s="84" t="str">
        <f t="shared" si="29"/>
        <v/>
      </c>
      <c r="G613" s="84" t="str">
        <f t="shared" si="30"/>
        <v/>
      </c>
    </row>
    <row r="614" spans="1:7" x14ac:dyDescent="0.25">
      <c r="A614" s="18" t="s">
        <v>1989</v>
      </c>
      <c r="B614" s="63" t="s">
        <v>654</v>
      </c>
      <c r="C614" s="18" t="s">
        <v>369</v>
      </c>
      <c r="D614" s="18" t="s">
        <v>369</v>
      </c>
      <c r="E614" s="19"/>
      <c r="F614" s="84" t="str">
        <f t="shared" si="29"/>
        <v/>
      </c>
      <c r="G614" s="84" t="str">
        <f t="shared" si="30"/>
        <v/>
      </c>
    </row>
    <row r="615" spans="1:7" x14ac:dyDescent="0.25">
      <c r="A615" s="18" t="s">
        <v>1990</v>
      </c>
      <c r="B615" s="18" t="s">
        <v>881</v>
      </c>
      <c r="C615" s="18" t="s">
        <v>369</v>
      </c>
      <c r="D615" s="18" t="s">
        <v>369</v>
      </c>
      <c r="E615" s="19"/>
      <c r="F615" s="84" t="str">
        <f t="shared" si="29"/>
        <v/>
      </c>
      <c r="G615" s="84" t="str">
        <f t="shared" si="30"/>
        <v/>
      </c>
    </row>
    <row r="616" spans="1:7" x14ac:dyDescent="0.25">
      <c r="A616" s="18" t="s">
        <v>1991</v>
      </c>
      <c r="B616" s="18" t="s">
        <v>99</v>
      </c>
      <c r="C616" s="18">
        <f>SUM(C598:C615)</f>
        <v>0</v>
      </c>
      <c r="D616" s="18">
        <f>SUM(D598:D615)</f>
        <v>0</v>
      </c>
      <c r="E616" s="19"/>
      <c r="F616" s="109">
        <f>SUM(F598:F615)</f>
        <v>0</v>
      </c>
      <c r="G616" s="109">
        <f>SUM(G598:G615)</f>
        <v>0</v>
      </c>
    </row>
  </sheetData>
  <mergeCells count="8">
    <mergeCell ref="B10:C10"/>
    <mergeCell ref="B14:C14"/>
    <mergeCell ref="B25:C25"/>
    <mergeCell ref="A1:B1"/>
    <mergeCell ref="B6:C6"/>
    <mergeCell ref="B7:C7"/>
    <mergeCell ref="B8:C8"/>
    <mergeCell ref="B9:C9"/>
  </mergeCells>
  <hyperlinks>
    <hyperlink ref="B7" location="'F1. Optional Sustainable M data'!B14" display="1.  Share of sustainable loans in the total mortgage program" xr:uid="{00000000-0004-0000-0B00-000000000000}"/>
    <hyperlink ref="B8" location="'F1. Optional Sustainable M data'!B25" display="2. Additional information on the sustainable section of the mortgage stock" xr:uid="{00000000-0004-0000-0B00-000001000000}"/>
    <hyperlink ref="B9" location="'F1. Optional Sustainable M data'!B210" display="2A. Sustainable Residential Cover Pool" xr:uid="{00000000-0004-0000-0B00-000002000000}"/>
    <hyperlink ref="B10" location="'F1. Optional Sustainable M data'!B432" display="2B. Sustainable Commercial Cover Pool" xr:uid="{00000000-0004-0000-0B00-000003000000}"/>
    <hyperlink ref="B171" location="'2. Harmonised Glossary'!A9" display="6. Breakdown by Interest Rate" xr:uid="{00000000-0004-0000-0B00-000004000000}"/>
    <hyperlink ref="B201" location="'2. Harmonised Glossary'!A14" display="9. Non-Performing Loans (NPLs)" xr:uid="{00000000-0004-0000-0B00-000005000000}"/>
    <hyperlink ref="B240" location="'2. Harmonised Glossary'!A288" display="11. Loan to Value (LTV) Information - UNINDEXED" xr:uid="{00000000-0004-0000-0B00-000006000000}"/>
    <hyperlink ref="B262" location="'2. Harmonised Glossary'!A11" display="12. Loan to Value (LTV) Information - INDEXED " xr:uid="{00000000-0004-0000-0B00-000007000000}"/>
    <hyperlink ref="B484" location="'2. Harmonised Glossary'!A11" display="23. Loan to Value (LTV) Information - INDEXED" xr:uid="{00000000-0004-0000-0B00-000008000000}"/>
  </hyperlink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4" baseType="variant">
      <vt:variant>
        <vt:lpstr>Arkusze</vt:lpstr>
      </vt:variant>
      <vt:variant>
        <vt:i4>6</vt:i4>
      </vt:variant>
      <vt:variant>
        <vt:lpstr>Nazwane zakresy</vt:lpstr>
      </vt:variant>
      <vt:variant>
        <vt:i4>8</vt:i4>
      </vt:variant>
    </vt:vector>
  </HeadingPairs>
  <TitlesOfParts>
    <vt:vector size="14" baseType="lpstr">
      <vt:lpstr>Introduction</vt:lpstr>
      <vt:lpstr>A. HTT General</vt:lpstr>
      <vt:lpstr>B1. HTT Mortgage Assets</vt:lpstr>
      <vt:lpstr>C. HTT Harmonised Glossary</vt:lpstr>
      <vt:lpstr>E. Optional ECB-ECAIs data</vt:lpstr>
      <vt:lpstr>F1. Optional Sustainable M data</vt:lpstr>
      <vt:lpstr>'A. HTT General'!Obszar_wydruku</vt:lpstr>
      <vt:lpstr>'B1. HTT Mortgage Assets'!Obszar_wydruku</vt:lpstr>
      <vt:lpstr>'C. HTT Harmonised Glossary'!Obszar_wydruku</vt:lpstr>
      <vt:lpstr>Introduction!Obszar_wydruku</vt:lpstr>
      <vt:lpstr>'A. HTT General'!Z_8991EC95_33C8_4B42_A911_A1963F7C7C1B_.wvu.PrintArea</vt:lpstr>
      <vt:lpstr>'B1. HTT Mortgage Assets'!Z_8991EC95_33C8_4B42_A911_A1963F7C7C1B_.wvu.PrintArea</vt:lpstr>
      <vt:lpstr>'C. HTT Harmonised Glossary'!Z_8991EC95_33C8_4B42_A911_A1963F7C7C1B_.wvu.PrintArea</vt:lpstr>
      <vt:lpstr>Introduction!Z_8991EC95_33C8_4B42_A911_A1963F7C7C1B_.wvu.PrintArea</vt:lpstr>
    </vt:vector>
  </TitlesOfParts>
  <Manager> </Manager>
  <Company> </Company>
  <LinksUpToDate>false</LinksUpToDate>
  <SharedDoc>false</SharedDoc>
  <HyperlinkBase/>
  <HyperlinksChanged>false</HyperlinksChanged>
  <AppVersion>1.0</AppVersion>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

<file path=docProps/custom.xml><?xml version="1.0" encoding="utf-8"?>
<Properties xmlns="http://schemas.openxmlformats.org/officeDocument/2006/custom-properties" xmlns:vt="http://schemas.openxmlformats.org/officeDocument/2006/docPropsVTypes"/>
</file>